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-90" windowWidth="19395" windowHeight="10395"/>
  </bookViews>
  <sheets>
    <sheet name="INGRESOS 2022" sheetId="2" r:id="rId1"/>
    <sheet name="FUNCIONAMIENTO 2022" sheetId="3" r:id="rId2"/>
    <sheet name="INVERSION 2022" sheetId="1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3" l="1"/>
  <c r="F70" i="3"/>
  <c r="F69" i="3"/>
  <c r="F66" i="3"/>
  <c r="F64" i="3"/>
  <c r="F61" i="3"/>
  <c r="F60" i="3"/>
  <c r="F59" i="3" s="1"/>
  <c r="F51" i="3"/>
  <c r="F47" i="3"/>
  <c r="F46" i="3" s="1"/>
  <c r="F44" i="3"/>
  <c r="F42" i="3"/>
  <c r="F34" i="3"/>
  <c r="F33" i="3" s="1"/>
  <c r="F25" i="3"/>
  <c r="F23" i="3"/>
  <c r="F22" i="3" s="1"/>
  <c r="F18" i="3"/>
  <c r="F12" i="3" s="1"/>
  <c r="F11" i="3" s="1"/>
  <c r="F10" i="3" s="1"/>
  <c r="F9" i="3" l="1"/>
  <c r="F41" i="3"/>
  <c r="F40" i="3" s="1"/>
  <c r="F39" i="3" s="1"/>
  <c r="F38" i="3" s="1"/>
  <c r="F63" i="3"/>
  <c r="F22" i="2"/>
  <c r="F20" i="2"/>
  <c r="F18" i="2"/>
  <c r="F17" i="2"/>
  <c r="F16" i="2" s="1"/>
  <c r="F12" i="2"/>
  <c r="F9" i="2"/>
  <c r="N19" i="1"/>
  <c r="N18" i="1" s="1"/>
  <c r="N17" i="1" s="1"/>
  <c r="N15" i="1"/>
  <c r="N14" i="1"/>
  <c r="N9" i="1" s="1"/>
  <c r="N8" i="1" s="1"/>
  <c r="N7" i="1" s="1"/>
  <c r="N22" i="1" s="1"/>
  <c r="N11" i="1"/>
  <c r="N10" i="1"/>
  <c r="F15" i="2" l="1"/>
  <c r="F8" i="2"/>
  <c r="F7" i="2" s="1"/>
  <c r="F6" i="2" s="1"/>
  <c r="F24" i="2" s="1"/>
  <c r="F26" i="2" s="1"/>
  <c r="F5" i="2" s="1"/>
  <c r="F8" i="3"/>
  <c r="F7" i="3" s="1"/>
  <c r="F73" i="3" s="1"/>
</calcChain>
</file>

<file path=xl/sharedStrings.xml><?xml version="1.0" encoding="utf-8"?>
<sst xmlns="http://schemas.openxmlformats.org/spreadsheetml/2006/main" count="366" uniqueCount="234">
  <si>
    <t>SECCIÓN PRESUPUESTAL 1207</t>
  </si>
  <si>
    <t>BENEFICENCIA DE CUNDINAMARCA</t>
  </si>
  <si>
    <t>GASTOS DE INVERSIÓN VIGENCIA 2022</t>
  </si>
  <si>
    <t>Código</t>
  </si>
  <si>
    <t>Descripción</t>
  </si>
  <si>
    <t>Área funcional</t>
  </si>
  <si>
    <t>Programa Presupuestario (SPC+PRODUCTO)</t>
  </si>
  <si>
    <t>Fondo</t>
  </si>
  <si>
    <t>Producto</t>
  </si>
  <si>
    <t>Código meta</t>
  </si>
  <si>
    <t>Tipo de Meta</t>
  </si>
  <si>
    <t>Concepto</t>
  </si>
  <si>
    <t>Meta Cuatrienio</t>
  </si>
  <si>
    <t>Unidad de Medida</t>
  </si>
  <si>
    <t>Meta Acumulada</t>
  </si>
  <si>
    <t>Meta Vigencia</t>
  </si>
  <si>
    <t>Presupuesto Vigencia 2022</t>
  </si>
  <si>
    <t>GASTOS DE INVERSIÓN - CUNDINAMARCA, REGIÓN QUE PROGRESA</t>
  </si>
  <si>
    <t>41</t>
  </si>
  <si>
    <t>SECTOR - INCLUSIÓN SOCIAL Y RECONCILIACIÓN</t>
  </si>
  <si>
    <t>03</t>
  </si>
  <si>
    <t>PROGRAMA - INCLUSIÓN SOCIAL Y PRODUCTIVA PARA LA POBLACIÓN EN SITUACIÓN DE VULNERABILIDAD</t>
  </si>
  <si>
    <t>130</t>
  </si>
  <si>
    <r>
      <rPr>
        <b/>
        <sz val="11"/>
        <rFont val="Times New Roman"/>
        <family val="1"/>
      </rPr>
      <t>META PRODUCTO</t>
    </r>
    <r>
      <rPr>
        <sz val="11"/>
        <rFont val="Times New Roman"/>
        <family val="1"/>
      </rPr>
      <t xml:space="preserve"> - Brindar protección social integral a 790 personas adultas mayores cada año en los centros de protección de la Beneficencia de Cundinamarca.</t>
    </r>
  </si>
  <si>
    <t>Num</t>
  </si>
  <si>
    <t>2020/004250334</t>
  </si>
  <si>
    <r>
      <rPr>
        <b/>
        <sz val="11"/>
        <rFont val="Times New Roman"/>
        <family val="1"/>
      </rPr>
      <t>PROYECTO</t>
    </r>
    <r>
      <rPr>
        <sz val="11"/>
        <rFont val="Times New Roman"/>
        <family val="1"/>
      </rPr>
      <t xml:space="preserve"> - Protección social integral de las personas adultas mayores en centros de la Beneficencia de Cundinamarca</t>
    </r>
  </si>
  <si>
    <t>2320202</t>
  </si>
  <si>
    <t>Adquisicion de servicios</t>
  </si>
  <si>
    <t>5/130/CC</t>
  </si>
  <si>
    <t>2020/004250334/4103052</t>
  </si>
  <si>
    <t>1-0100</t>
  </si>
  <si>
    <t>052</t>
  </si>
  <si>
    <r>
      <rPr>
        <b/>
        <sz val="11"/>
        <color theme="1"/>
        <rFont val="Times New Roman"/>
        <family val="1"/>
      </rPr>
      <t>PRODUCTO</t>
    </r>
    <r>
      <rPr>
        <sz val="11"/>
        <color theme="1"/>
        <rFont val="Times New Roman"/>
        <family val="1"/>
      </rPr>
      <t xml:space="preserve"> - Servicio de gestión de oferta social para la población vulnerable</t>
    </r>
  </si>
  <si>
    <t>1-0300</t>
  </si>
  <si>
    <r>
      <rPr>
        <b/>
        <sz val="11"/>
        <color theme="1"/>
        <rFont val="Times New Roman"/>
        <family val="1"/>
      </rPr>
      <t>PRODUCTO</t>
    </r>
    <r>
      <rPr>
        <sz val="11"/>
        <color theme="1"/>
        <rFont val="Times New Roman"/>
        <family val="1"/>
      </rPr>
      <t xml:space="preserve"> -Servicio de gestión de oferta social para la población vulnerable</t>
    </r>
  </si>
  <si>
    <t>141</t>
  </si>
  <si>
    <r>
      <rPr>
        <b/>
        <sz val="11"/>
        <rFont val="Times New Roman"/>
        <family val="1"/>
      </rPr>
      <t>META PRODUCTO</t>
    </r>
    <r>
      <rPr>
        <sz val="11"/>
        <rFont val="Times New Roman"/>
        <family val="1"/>
      </rPr>
      <t xml:space="preserve"> -  Atender a 200 personas mayores de 18 años consumidoras de sustancias psicoactivas.</t>
    </r>
  </si>
  <si>
    <t>2021/004250380</t>
  </si>
  <si>
    <r>
      <rPr>
        <b/>
        <sz val="11"/>
        <rFont val="Times New Roman"/>
        <family val="1"/>
      </rPr>
      <t>PROYECTO</t>
    </r>
    <r>
      <rPr>
        <sz val="11"/>
        <rFont val="Times New Roman"/>
        <family val="1"/>
      </rPr>
      <t xml:space="preserve"> -  Protección de Personas Consumidoras de Sustancias Psicoactivas en Programa de la Beneficencia de Cundinamarca</t>
    </r>
  </si>
  <si>
    <t>5/141/CC</t>
  </si>
  <si>
    <t>2021/004250380/4103052</t>
  </si>
  <si>
    <r>
      <rPr>
        <b/>
        <sz val="11"/>
        <color theme="1"/>
        <rFont val="Times New Roman"/>
        <family val="1"/>
      </rPr>
      <t>PRODUCTO</t>
    </r>
    <r>
      <rPr>
        <sz val="11"/>
        <color theme="1"/>
        <rFont val="Times New Roman"/>
        <family val="1"/>
      </rPr>
      <t xml:space="preserve"> -  Servicio de gestión de oferta social para la población vulnerable</t>
    </r>
  </si>
  <si>
    <t>04</t>
  </si>
  <si>
    <t>PROGRAMA -  ATENCIÓN INTEGRAL DE POBLACIÓN EN SITUACIÓN PERMANENTE DE DESPROTECCIÓN SOCIAL Y/O FAMILIAR</t>
  </si>
  <si>
    <t>165</t>
  </si>
  <si>
    <r>
      <rPr>
        <b/>
        <sz val="11"/>
        <rFont val="Times New Roman"/>
        <family val="1"/>
      </rPr>
      <t>META PRODUCTO</t>
    </r>
    <r>
      <rPr>
        <sz val="11"/>
        <rFont val="Times New Roman"/>
        <family val="1"/>
      </rPr>
      <t xml:space="preserve"> -   Brindar protección social integral a 650 personas mayores de 18 años con discapacidad mental cada año en los centros de protección de la Beneficencia de Cundinamarca.</t>
    </r>
  </si>
  <si>
    <t>2021/004250522</t>
  </si>
  <si>
    <r>
      <rPr>
        <b/>
        <sz val="11"/>
        <rFont val="Times New Roman"/>
        <family val="1"/>
      </rPr>
      <t>PROYECTO</t>
    </r>
    <r>
      <rPr>
        <sz val="11"/>
        <rFont val="Times New Roman"/>
        <family val="1"/>
      </rPr>
      <t xml:space="preserve"> - PROTECCIÓN SOCIAL INTEGRAL DE PERSONAS CON DISCAPACIDAD MENTAL Y COGNITIVA EN LOS CENTROS DE LA BENEFICENCIA DE CUNDINAMARCA</t>
    </r>
  </si>
  <si>
    <t>5/165/CC</t>
  </si>
  <si>
    <t>2021/004250522/4104020</t>
  </si>
  <si>
    <t>020</t>
  </si>
  <si>
    <r>
      <t xml:space="preserve">PRODUCTO -  </t>
    </r>
    <r>
      <rPr>
        <sz val="11"/>
        <color theme="1"/>
        <rFont val="Times New Roman"/>
        <family val="1"/>
      </rPr>
      <t xml:space="preserve"> Servicio de atención integral a población en condición de discapacidad (Producto principal del proyecto)</t>
    </r>
  </si>
  <si>
    <r>
      <rPr>
        <b/>
        <sz val="11"/>
        <color theme="1"/>
        <rFont val="Times New Roman"/>
        <family val="1"/>
      </rPr>
      <t>PRODUCTO</t>
    </r>
    <r>
      <rPr>
        <sz val="11"/>
        <color theme="1"/>
        <rFont val="Times New Roman"/>
        <family val="1"/>
      </rPr>
      <t xml:space="preserve"> -  Servicio de atención integral a población en condición de discapacidad (Producto principal del proyecto)</t>
    </r>
  </si>
  <si>
    <t>TOTAL GASTOS DE INVERSIÓN  BENEFICENCIA DE CUNDINAMARCA</t>
  </si>
  <si>
    <t>PRESUPUESTO INGRESOS VIGENCIA 2022</t>
  </si>
  <si>
    <t>Área Funcional</t>
  </si>
  <si>
    <t>Programa de financiación</t>
  </si>
  <si>
    <t>Nombre de cuenta</t>
  </si>
  <si>
    <t>Presupuesto vigencia 2022</t>
  </si>
  <si>
    <t>INGRESOS</t>
  </si>
  <si>
    <t>1.1</t>
  </si>
  <si>
    <t xml:space="preserve">INGRESOS CORRIENTES                              </t>
  </si>
  <si>
    <t>1.1.02</t>
  </si>
  <si>
    <t xml:space="preserve">INGRESOS NO TRIBUTARIOS                             </t>
  </si>
  <si>
    <t>1.1.02.05</t>
  </si>
  <si>
    <t>Venta de bienes y servicios</t>
  </si>
  <si>
    <t>1.1.02.05.001</t>
  </si>
  <si>
    <t>Ventas de establecimientos de mercado</t>
  </si>
  <si>
    <t>1.1.02.05.001.07</t>
  </si>
  <si>
    <t>99999</t>
  </si>
  <si>
    <t>999999</t>
  </si>
  <si>
    <t>Servicios financieros y servicios conexos, servicios inmobiliarios y servicios de leasing</t>
  </si>
  <si>
    <t>1.1.02.05.001.09</t>
  </si>
  <si>
    <t>Servicios para la comunidad, sociales y personales</t>
  </si>
  <si>
    <t>1.1.02.05.002</t>
  </si>
  <si>
    <t>Ventas incidentales de establecimientos no de mercado</t>
  </si>
  <si>
    <t>1.1.02.05.002.07</t>
  </si>
  <si>
    <t>1.1.02.05.002.08</t>
  </si>
  <si>
    <t xml:space="preserve">Servicios prestados a las empresas y servicios de producción </t>
  </si>
  <si>
    <t>1.2</t>
  </si>
  <si>
    <t>RECURSOS DE CAPITAL</t>
  </si>
  <si>
    <t>1.2.01</t>
  </si>
  <si>
    <t>Disposición de activos</t>
  </si>
  <si>
    <t>1.2.01.02</t>
  </si>
  <si>
    <t>Disposición de activos no financieros</t>
  </si>
  <si>
    <t>1.2.01.02.001</t>
  </si>
  <si>
    <t>Disposición de activos fijos</t>
  </si>
  <si>
    <t>1.2.01.02.001.01</t>
  </si>
  <si>
    <t>Disposición de edificaciones y estructuras</t>
  </si>
  <si>
    <t>1.2.05</t>
  </si>
  <si>
    <t>RENDIMIENTOS FINANCIEROS</t>
  </si>
  <si>
    <t>1.2.05.02</t>
  </si>
  <si>
    <t>Depósitos</t>
  </si>
  <si>
    <t>1.2.09</t>
  </si>
  <si>
    <t>Recuperación de cartera - préstamos</t>
  </si>
  <si>
    <t>1.2.09.02</t>
  </si>
  <si>
    <t xml:space="preserve">De otras entidades de gobierno </t>
  </si>
  <si>
    <t>TOTAL RECURSOS PROPIOS</t>
  </si>
  <si>
    <t>TOTAL APORTES DEL DEPARTAMENTO GASTOS DE INVERSIÓN</t>
  </si>
  <si>
    <t>TOTAL INGRESOS BENECICENCIA DE CUNDINAMARCA</t>
  </si>
  <si>
    <t>SECCION PRESUPUESTAL 1207</t>
  </si>
  <si>
    <t>DISTRIBUCIÓN DE LOS GASTOS DE FUNCIONAMIENTO</t>
  </si>
  <si>
    <t>Programa Presupuestario</t>
  </si>
  <si>
    <t>Nombre Cuenta</t>
  </si>
  <si>
    <t>Presupuesto Inicial</t>
  </si>
  <si>
    <t>2</t>
  </si>
  <si>
    <t xml:space="preserve"> 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</si>
  <si>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</si>
  <si>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</si>
  <si>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</si>
  <si>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</si>
  <si>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</si>
  <si>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</si>
  <si>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</si>
  <si>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</si>
  <si>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</si>
  <si>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</si>
  <si>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</si>
  <si>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</si>
  <si>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9/999/CC</t>
  </si>
  <si>
    <t>Sueldo básico</t>
  </si>
  <si>
    <t>2.1.1.01.01.001.02</t>
  </si>
  <si>
    <t>Horas extras, dominicales, festivos y recargos</t>
  </si>
  <si>
    <t>2.1.1.01.01.001.04</t>
  </si>
  <si>
    <t>Subsidio de alimentación</t>
  </si>
  <si>
    <t>2.1.1.01.01.001.06</t>
  </si>
  <si>
    <t>Prima de servicio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</si>
  <si>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</si>
  <si>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</si>
  <si>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</si>
  <si>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</si>
  <si>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</si>
  <si>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</si>
  <si>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</si>
  <si>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</si>
  <si>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2.1.1.01.01.001.09</t>
  </si>
  <si>
    <t>Prima técnica salarial</t>
  </si>
  <si>
    <t>2.1.1.01.01.002</t>
  </si>
  <si>
    <t>Factores salariales especiales</t>
  </si>
  <si>
    <t>2.1.1.01.01.002.12</t>
  </si>
  <si>
    <t>Prima de antigüedad</t>
  </si>
  <si>
    <t>2.1.1.01.01.002.12.01</t>
  </si>
  <si>
    <t>Beneficios a los empleados a corto plazo</t>
  </si>
  <si>
    <t>2.1.1.01.02</t>
  </si>
  <si>
    <t>Contribuciones inherentes a la nómina</t>
  </si>
  <si>
    <t>2.1.1.01.02.001</t>
  </si>
  <si>
    <t>Aportes a la seguridad social en pensiones</t>
  </si>
  <si>
    <t>2.1.1.01.02.002</t>
  </si>
  <si>
    <t>Aportes a la seguridad social en salud</t>
  </si>
  <si>
    <t>2.1.1.01.02.003</t>
  </si>
  <si>
    <t xml:space="preserve">Aportes de cesantías 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</si>
  <si>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</si>
  <si>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</si>
  <si>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</si>
  <si>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</si>
  <si>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</si>
  <si>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al ICBF</t>
  </si>
  <si>
    <t>2.1.1.01.02.007</t>
  </si>
  <si>
    <t>Aportes al SENA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</si>
  <si>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</si>
  <si>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</si>
  <si>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</si>
  <si>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</si>
  <si>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</si>
  <si>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</si>
  <si>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</si>
  <si>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</si>
  <si>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</si>
  <si>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</si>
  <si>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</si>
  <si>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</si>
  <si>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</si>
  <si>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</si>
  <si>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</si>
  <si>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2.1.2.01.01.003</t>
  </si>
  <si>
    <t>Maquinaria y equipo</t>
  </si>
  <si>
    <t>2.1.2.01.01.003.03</t>
  </si>
  <si>
    <t>Maquinaria de oficina, contabilidad e informática</t>
  </si>
  <si>
    <t>2.1.2.01.01.003.03.02</t>
  </si>
  <si>
    <t>Maquinaria de informática y sus partes, piezas y accesorios</t>
  </si>
  <si>
    <t>2.1.2.01.01.003.07</t>
  </si>
  <si>
    <t>Equipo de transporte</t>
  </si>
  <si>
    <t>2.1.2.01.01.003.07.01</t>
  </si>
  <si>
    <t>Vehículos automotores, remolques y semirremolques; y sus partes, piezas y accesorios</t>
  </si>
  <si>
    <t>2.1.2.02</t>
  </si>
  <si>
    <t>Adquisiciones diferentes de activos</t>
  </si>
  <si>
    <t>2.1.2.02.01</t>
  </si>
  <si>
    <t>Materiales y suministros</t>
  </si>
  <si>
    <t>2.1.2.02.01.001</t>
  </si>
  <si>
    <t>Minerales; electricidad, gas y agua</t>
  </si>
  <si>
    <t>2.1.2.02.01.002</t>
  </si>
  <si>
    <t>Productos alimenticios, bebidas y tabaco; textiles, prendas de vestir y productos de cuero</t>
  </si>
  <si>
    <t>2.1.2.02.01.003</t>
  </si>
  <si>
    <t>Otros bienes transportables (excepto productos metálicos, maquinaria y equipo)</t>
  </si>
  <si>
    <t>2.1.2.02.02</t>
  </si>
  <si>
    <t>Adquisición de servicios</t>
  </si>
  <si>
    <t>2.1.2.02.02.006</t>
  </si>
  <si>
    <t>Servicios de alojamiento; servicios de suministro de comidas y bebidas; servicios de transporte; y servicios de distribución de electricidad, gas y agua</t>
  </si>
  <si>
    <t>2.1.2.02.02.007</t>
  </si>
  <si>
    <t>9/999/FC</t>
  </si>
  <si>
    <t>2.1.2.02.02.008</t>
  </si>
  <si>
    <t>2.1.2.02.02.009</t>
  </si>
  <si>
    <t>2.1.2.02.02.010</t>
  </si>
  <si>
    <t>Viáticos de los funcionarios en comisión</t>
  </si>
  <si>
    <t>2.1.3</t>
  </si>
  <si>
    <t>Transferencias corrientes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</si>
  <si>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</si>
  <si>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</si>
  <si>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</si>
  <si>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</si>
  <si>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</si>
  <si>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</si>
  <si>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2.1.8</t>
  </si>
  <si>
    <t>Gastos por tributos, tasas, contribuciones, multas, sanciones e intereses de mora</t>
  </si>
  <si>
    <t>2.1.8.01</t>
  </si>
  <si>
    <t>Impuestos</t>
  </si>
  <si>
    <t>2.1.8.01.52</t>
  </si>
  <si>
    <t>Impuesto predial unificado</t>
  </si>
  <si>
    <t>2.1.8.04</t>
  </si>
  <si>
    <t>Contribuciones</t>
  </si>
  <si>
    <t>2.1.8.04.01</t>
  </si>
  <si>
    <t>Cuota de fiscalización y auditaje</t>
  </si>
  <si>
    <t>2.1.8.04.03</t>
  </si>
  <si>
    <t>Contribución de valorización</t>
  </si>
  <si>
    <t>2.1.8.05</t>
  </si>
  <si>
    <t>Multas, sanciones e intereses de mora</t>
  </si>
  <si>
    <t>2.1.8.05.01</t>
  </si>
  <si>
    <t>Multas y sanciones</t>
  </si>
  <si>
    <t>2.1.8.05.01.004</t>
  </si>
  <si>
    <t>Sanciones administrativas</t>
  </si>
  <si>
    <t>2.1.8.05.02</t>
  </si>
  <si>
    <t>Intereses de mora</t>
  </si>
  <si>
    <t>TOTAL PRESUPUESTO DE GASTOS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</si>
</sst>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0"/>
    <numFmt numFmtId="168" formatCode="_-&quot;$&quot;\ * #,##0_-;\-&quot;$&quot;\ * #,##0_-;_-&quot;$&quot;\ * &quot;-&quot;_-;_-@_-"/>
    <numFmt numFmtId="169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justify" vertical="center" wrapText="1"/>
    </xf>
    <xf numFmtId="164" fontId="4" fillId="0" borderId="6" xfId="2" applyFont="1" applyFill="1" applyBorder="1" applyAlignment="1">
      <alignment horizontal="justify" vertical="center"/>
    </xf>
    <xf numFmtId="49" fontId="4" fillId="0" borderId="7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textRotation="90" wrapText="1"/>
    </xf>
    <xf numFmtId="49" fontId="4" fillId="0" borderId="8" xfId="0" applyNumberFormat="1" applyFont="1" applyFill="1" applyBorder="1" applyAlignment="1">
      <alignment horizontal="justify" vertical="center" wrapText="1"/>
    </xf>
    <xf numFmtId="49" fontId="6" fillId="0" borderId="8" xfId="0" applyNumberFormat="1" applyFont="1" applyFill="1" applyBorder="1" applyAlignment="1">
      <alignment horizontal="center" vertical="center" textRotation="90" wrapText="1"/>
    </xf>
    <xf numFmtId="164" fontId="4" fillId="0" borderId="9" xfId="2" applyFont="1" applyFill="1" applyBorder="1" applyAlignment="1">
      <alignment horizontal="justify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textRotation="90"/>
    </xf>
    <xf numFmtId="49" fontId="6" fillId="0" borderId="8" xfId="0" applyNumberFormat="1" applyFont="1" applyFill="1" applyBorder="1" applyAlignment="1">
      <alignment horizontal="justify" vertical="center" wrapText="1"/>
    </xf>
    <xf numFmtId="49" fontId="6" fillId="0" borderId="8" xfId="3" applyNumberFormat="1" applyFont="1" applyFill="1" applyBorder="1" applyAlignment="1">
      <alignment horizontal="center" vertical="center" textRotation="90" wrapText="1"/>
    </xf>
    <xf numFmtId="166" fontId="6" fillId="0" borderId="8" xfId="3" applyNumberFormat="1" applyFont="1" applyFill="1" applyBorder="1" applyAlignment="1">
      <alignment horizontal="center" vertical="center" textRotation="90" wrapText="1"/>
    </xf>
    <xf numFmtId="0" fontId="6" fillId="0" borderId="8" xfId="4" applyFont="1" applyFill="1" applyBorder="1" applyAlignment="1">
      <alignment horizontal="center" vertical="center"/>
    </xf>
    <xf numFmtId="49" fontId="6" fillId="0" borderId="7" xfId="4" applyNumberFormat="1" applyFont="1" applyFill="1" applyBorder="1" applyAlignment="1">
      <alignment vertical="center" wrapText="1"/>
    </xf>
    <xf numFmtId="49" fontId="6" fillId="0" borderId="8" xfId="4" applyNumberFormat="1" applyFont="1" applyFill="1" applyBorder="1" applyAlignment="1">
      <alignment horizontal="left" vertical="center" wrapText="1"/>
    </xf>
    <xf numFmtId="0" fontId="6" fillId="0" borderId="8" xfId="4" applyFont="1" applyFill="1" applyBorder="1" applyAlignment="1">
      <alignment vertical="center"/>
    </xf>
    <xf numFmtId="49" fontId="6" fillId="0" borderId="8" xfId="4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justify" vertical="center" wrapText="1"/>
    </xf>
    <xf numFmtId="166" fontId="6" fillId="0" borderId="9" xfId="3" applyNumberFormat="1" applyFont="1" applyFill="1" applyBorder="1" applyAlignment="1">
      <alignment vertical="center"/>
    </xf>
    <xf numFmtId="164" fontId="4" fillId="0" borderId="9" xfId="2" applyFont="1" applyFill="1" applyBorder="1" applyAlignment="1">
      <alignment horizontal="right" vertical="center"/>
    </xf>
    <xf numFmtId="164" fontId="6" fillId="0" borderId="9" xfId="2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justify" vertical="center" wrapText="1"/>
    </xf>
    <xf numFmtId="166" fontId="6" fillId="2" borderId="9" xfId="3" applyNumberFormat="1" applyFont="1" applyFill="1" applyBorder="1" applyAlignment="1">
      <alignment vertical="center"/>
    </xf>
    <xf numFmtId="49" fontId="6" fillId="0" borderId="10" xfId="4" applyNumberFormat="1" applyFont="1" applyFill="1" applyBorder="1" applyAlignment="1">
      <alignment vertical="center" wrapText="1"/>
    </xf>
    <xf numFmtId="49" fontId="6" fillId="0" borderId="11" xfId="4" applyNumberFormat="1" applyFont="1" applyFill="1" applyBorder="1" applyAlignment="1">
      <alignment horizontal="left" vertical="center" wrapText="1"/>
    </xf>
    <xf numFmtId="0" fontId="6" fillId="0" borderId="11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vertical="center"/>
    </xf>
    <xf numFmtId="49" fontId="6" fillId="0" borderId="11" xfId="4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justify" vertical="center" wrapText="1"/>
    </xf>
    <xf numFmtId="166" fontId="6" fillId="2" borderId="12" xfId="3" applyNumberFormat="1" applyFont="1" applyFill="1" applyBorder="1" applyAlignment="1">
      <alignment vertical="center"/>
    </xf>
    <xf numFmtId="164" fontId="4" fillId="0" borderId="3" xfId="2" applyFont="1" applyFill="1" applyBorder="1" applyAlignment="1">
      <alignment horizontal="justify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2" fontId="9" fillId="3" borderId="2" xfId="5" applyNumberFormat="1" applyFont="1" applyFill="1" applyBorder="1" applyAlignment="1">
      <alignment horizontal="center" vertical="center" wrapText="1"/>
    </xf>
    <xf numFmtId="164" fontId="9" fillId="3" borderId="3" xfId="5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justify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2" fontId="9" fillId="0" borderId="14" xfId="5" applyNumberFormat="1" applyFont="1" applyFill="1" applyBorder="1" applyAlignment="1">
      <alignment horizontal="justify" vertical="center" wrapText="1"/>
    </xf>
    <xf numFmtId="164" fontId="9" fillId="0" borderId="15" xfId="5" applyFont="1" applyFill="1" applyBorder="1" applyAlignment="1">
      <alignment horizontal="right" vertical="center" wrapText="1"/>
    </xf>
    <xf numFmtId="3" fontId="10" fillId="0" borderId="0" xfId="0" applyNumberFormat="1" applyFont="1" applyFill="1" applyAlignment="1">
      <alignment horizontal="justify" vertical="center" wrapText="1"/>
    </xf>
    <xf numFmtId="0" fontId="10" fillId="0" borderId="0" xfId="0" applyNumberFormat="1" applyFont="1" applyFill="1" applyAlignment="1">
      <alignment horizontal="justify" vertical="center" wrapText="1"/>
    </xf>
    <xf numFmtId="0" fontId="9" fillId="0" borderId="7" xfId="0" applyNumberFormat="1" applyFont="1" applyFill="1" applyBorder="1" applyAlignment="1">
      <alignment horizontal="justify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justify" vertical="center" wrapText="1"/>
    </xf>
    <xf numFmtId="3" fontId="9" fillId="0" borderId="9" xfId="1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Alignment="1">
      <alignment horizontal="justify" vertical="center" wrapText="1"/>
    </xf>
    <xf numFmtId="0" fontId="7" fillId="0" borderId="0" xfId="0" applyNumberFormat="1" applyFont="1" applyFill="1" applyAlignment="1">
      <alignment horizontal="justify" vertical="center" wrapText="1"/>
    </xf>
    <xf numFmtId="164" fontId="9" fillId="0" borderId="9" xfId="5" applyFont="1" applyFill="1" applyBorder="1" applyAlignment="1">
      <alignment horizontal="right" vertical="center" wrapText="1"/>
    </xf>
    <xf numFmtId="0" fontId="8" fillId="0" borderId="7" xfId="0" applyNumberFormat="1" applyFont="1" applyFill="1" applyBorder="1" applyAlignment="1">
      <alignment horizontal="justify" vertical="center" wrapText="1"/>
    </xf>
    <xf numFmtId="2" fontId="8" fillId="0" borderId="8" xfId="0" applyNumberFormat="1" applyFont="1" applyFill="1" applyBorder="1" applyAlignment="1">
      <alignment horizontal="justify" vertical="center" wrapText="1"/>
    </xf>
    <xf numFmtId="164" fontId="8" fillId="0" borderId="9" xfId="5" applyFont="1" applyFill="1" applyBorder="1" applyAlignment="1">
      <alignment horizontal="righ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justify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justify" vertical="center" wrapText="1"/>
    </xf>
    <xf numFmtId="164" fontId="8" fillId="0" borderId="12" xfId="5" applyFont="1" applyFill="1" applyBorder="1" applyAlignment="1">
      <alignment horizontal="right" vertical="center" wrapText="1"/>
    </xf>
    <xf numFmtId="3" fontId="9" fillId="0" borderId="18" xfId="0" applyNumberFormat="1" applyFont="1" applyFill="1" applyBorder="1" applyAlignment="1">
      <alignment vertical="center"/>
    </xf>
    <xf numFmtId="164" fontId="9" fillId="0" borderId="18" xfId="0" applyNumberFormat="1" applyFont="1" applyFill="1" applyBorder="1" applyAlignment="1">
      <alignment horizontal="justify" vertical="center" wrapText="1"/>
    </xf>
    <xf numFmtId="0" fontId="8" fillId="0" borderId="0" xfId="0" applyNumberFormat="1" applyFont="1" applyFill="1" applyAlignment="1">
      <alignment horizontal="justify" vertical="center" wrapText="1"/>
    </xf>
    <xf numFmtId="0" fontId="3" fillId="0" borderId="0" xfId="0" applyFont="1" applyFill="1"/>
    <xf numFmtId="0" fontId="4" fillId="0" borderId="1" xfId="6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167" fontId="4" fillId="0" borderId="2" xfId="6" applyNumberFormat="1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169" fontId="4" fillId="0" borderId="15" xfId="7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69" fontId="4" fillId="0" borderId="9" xfId="7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169" fontId="6" fillId="0" borderId="9" xfId="7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169" fontId="6" fillId="0" borderId="12" xfId="7" applyNumberFormat="1" applyFont="1" applyFill="1" applyBorder="1" applyAlignment="1">
      <alignment horizontal="right" vertical="center" wrapText="1"/>
    </xf>
    <xf numFmtId="169" fontId="2" fillId="0" borderId="3" xfId="0" applyNumberFormat="1" applyFont="1" applyFill="1" applyBorder="1"/>
    <xf numFmtId="169" fontId="3" fillId="0" borderId="0" xfId="0" applyNumberFormat="1" applyFont="1" applyFill="1"/>
    <xf numFmtId="0" fontId="4" fillId="0" borderId="0" xfId="0" applyNumberFormat="1" applyFont="1" applyFill="1" applyAlignment="1">
      <alignment horizontal="center" vertical="center"/>
    </xf>
    <xf numFmtId="0" fontId="9" fillId="0" borderId="16" xfId="0" applyNumberFormat="1" applyFont="1" applyFill="1" applyBorder="1" applyAlignment="1">
      <alignment horizontal="left" vertical="center"/>
    </xf>
    <xf numFmtId="0" fontId="9" fillId="0" borderId="17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8">
    <cellStyle name="Millares" xfId="1" builtinId="3"/>
    <cellStyle name="Millares [0]" xfId="2" builtinId="6"/>
    <cellStyle name="Millares [0]_FONDOS CESAN-PENS" xfId="5"/>
    <cellStyle name="Millares 10" xfId="3"/>
    <cellStyle name="Moneda [0] 2" xfId="7"/>
    <cellStyle name="Normal" xfId="0" builtinId="0"/>
    <cellStyle name="Normal 10" xfId="4"/>
    <cellStyle name="Normal 2" xfId="6"/>
  </cellStyles>
  <dxfs count="20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workbookViewId="0">
      <selection activeCell="H1" sqref="H1:H1048576"/>
    </sheetView>
  </sheetViews>
  <sheetFormatPr baseColWidth="10" defaultColWidth="11.42578125" defaultRowHeight="15.75" x14ac:dyDescent="0.25"/>
  <cols>
    <col min="1" max="1" width="14.140625" style="49" customWidth="1"/>
    <col min="2" max="2" width="9.5703125" style="49" customWidth="1"/>
    <col min="3" max="3" width="11.42578125" style="49" customWidth="1"/>
    <col min="4" max="4" width="7.42578125" style="49" customWidth="1"/>
    <col min="5" max="5" width="50.7109375" style="49" customWidth="1"/>
    <col min="6" max="6" width="16.7109375" style="49" bestFit="1" customWidth="1"/>
    <col min="7" max="8" width="11.42578125" style="47"/>
    <col min="9" max="16384" width="11.42578125" style="48"/>
  </cols>
  <sheetData>
    <row r="1" spans="1:7" x14ac:dyDescent="0.25">
      <c r="A1" s="104" t="s">
        <v>55</v>
      </c>
      <c r="B1" s="104"/>
      <c r="C1" s="104"/>
      <c r="D1" s="104"/>
      <c r="E1" s="104"/>
      <c r="F1" s="104"/>
    </row>
    <row r="2" spans="1:7" x14ac:dyDescent="0.25">
      <c r="A2" s="104" t="s">
        <v>1</v>
      </c>
      <c r="B2" s="104"/>
      <c r="C2" s="104"/>
      <c r="D2" s="104"/>
      <c r="E2" s="104"/>
      <c r="F2" s="104"/>
    </row>
    <row r="3" spans="1:7" ht="16.5" thickBot="1" x14ac:dyDescent="0.3"/>
    <row r="4" spans="1:7" s="55" customFormat="1" ht="26.25" thickBot="1" x14ac:dyDescent="0.3">
      <c r="A4" s="50" t="s">
        <v>3</v>
      </c>
      <c r="B4" s="51" t="s">
        <v>56</v>
      </c>
      <c r="C4" s="51" t="s">
        <v>57</v>
      </c>
      <c r="D4" s="51" t="s">
        <v>7</v>
      </c>
      <c r="E4" s="52" t="s">
        <v>58</v>
      </c>
      <c r="F4" s="53" t="s">
        <v>59</v>
      </c>
      <c r="G4" s="54"/>
    </row>
    <row r="5" spans="1:7" s="61" customFormat="1" x14ac:dyDescent="0.25">
      <c r="A5" s="56">
        <v>1</v>
      </c>
      <c r="B5" s="57"/>
      <c r="C5" s="57"/>
      <c r="D5" s="57"/>
      <c r="E5" s="58" t="s">
        <v>60</v>
      </c>
      <c r="F5" s="59">
        <f>F26</f>
        <v>68786943000</v>
      </c>
      <c r="G5" s="60"/>
    </row>
    <row r="6" spans="1:7" s="67" customFormat="1" x14ac:dyDescent="0.25">
      <c r="A6" s="62" t="s">
        <v>61</v>
      </c>
      <c r="B6" s="63"/>
      <c r="C6" s="63"/>
      <c r="D6" s="63"/>
      <c r="E6" s="64" t="s">
        <v>62</v>
      </c>
      <c r="F6" s="65">
        <f>F7</f>
        <v>27946000000</v>
      </c>
      <c r="G6" s="66"/>
    </row>
    <row r="7" spans="1:7" s="67" customFormat="1" x14ac:dyDescent="0.25">
      <c r="A7" s="62" t="s">
        <v>63</v>
      </c>
      <c r="B7" s="63"/>
      <c r="C7" s="63"/>
      <c r="D7" s="63"/>
      <c r="E7" s="64" t="s">
        <v>64</v>
      </c>
      <c r="F7" s="68">
        <f>F8</f>
        <v>27946000000</v>
      </c>
      <c r="G7" s="66"/>
    </row>
    <row r="8" spans="1:7" s="67" customFormat="1" x14ac:dyDescent="0.25">
      <c r="A8" s="62" t="s">
        <v>65</v>
      </c>
      <c r="B8" s="63"/>
      <c r="C8" s="63"/>
      <c r="D8" s="63"/>
      <c r="E8" s="64" t="s">
        <v>66</v>
      </c>
      <c r="F8" s="68">
        <f>F9+F12</f>
        <v>27946000000</v>
      </c>
      <c r="G8" s="66"/>
    </row>
    <row r="9" spans="1:7" s="67" customFormat="1" x14ac:dyDescent="0.25">
      <c r="A9" s="62" t="s">
        <v>67</v>
      </c>
      <c r="B9" s="63"/>
      <c r="C9" s="63"/>
      <c r="D9" s="63"/>
      <c r="E9" s="64" t="s">
        <v>68</v>
      </c>
      <c r="F9" s="68">
        <f>SUM(F10:F11)</f>
        <v>21300000000</v>
      </c>
      <c r="G9" s="66"/>
    </row>
    <row r="10" spans="1:7" s="67" customFormat="1" ht="25.5" x14ac:dyDescent="0.25">
      <c r="A10" s="69" t="s">
        <v>69</v>
      </c>
      <c r="B10" s="63" t="s">
        <v>70</v>
      </c>
      <c r="C10" s="63" t="s">
        <v>71</v>
      </c>
      <c r="D10" s="63" t="s">
        <v>34</v>
      </c>
      <c r="E10" s="70" t="s">
        <v>72</v>
      </c>
      <c r="F10" s="71">
        <v>5300000000</v>
      </c>
      <c r="G10" s="66"/>
    </row>
    <row r="11" spans="1:7" s="67" customFormat="1" x14ac:dyDescent="0.25">
      <c r="A11" s="69" t="s">
        <v>73</v>
      </c>
      <c r="B11" s="63" t="s">
        <v>70</v>
      </c>
      <c r="C11" s="63" t="s">
        <v>71</v>
      </c>
      <c r="D11" s="63" t="s">
        <v>34</v>
      </c>
      <c r="E11" s="70" t="s">
        <v>74</v>
      </c>
      <c r="F11" s="71">
        <v>16000000000</v>
      </c>
      <c r="G11" s="66"/>
    </row>
    <row r="12" spans="1:7" s="67" customFormat="1" x14ac:dyDescent="0.25">
      <c r="A12" s="62" t="s">
        <v>75</v>
      </c>
      <c r="B12" s="63"/>
      <c r="C12" s="63"/>
      <c r="D12" s="63"/>
      <c r="E12" s="64" t="s">
        <v>76</v>
      </c>
      <c r="F12" s="68">
        <f>SUM(F13:F14)</f>
        <v>6646000000</v>
      </c>
      <c r="G12" s="66"/>
    </row>
    <row r="13" spans="1:7" s="67" customFormat="1" ht="25.5" x14ac:dyDescent="0.25">
      <c r="A13" s="69" t="s">
        <v>77</v>
      </c>
      <c r="B13" s="63" t="s">
        <v>70</v>
      </c>
      <c r="C13" s="63" t="s">
        <v>71</v>
      </c>
      <c r="D13" s="63" t="s">
        <v>34</v>
      </c>
      <c r="E13" s="70" t="s">
        <v>72</v>
      </c>
      <c r="F13" s="71">
        <v>6146000000</v>
      </c>
      <c r="G13" s="66"/>
    </row>
    <row r="14" spans="1:7" s="61" customFormat="1" x14ac:dyDescent="0.25">
      <c r="A14" s="69" t="s">
        <v>78</v>
      </c>
      <c r="B14" s="63" t="s">
        <v>70</v>
      </c>
      <c r="C14" s="63" t="s">
        <v>71</v>
      </c>
      <c r="D14" s="63" t="s">
        <v>34</v>
      </c>
      <c r="E14" s="70" t="s">
        <v>79</v>
      </c>
      <c r="F14" s="71">
        <v>500000000</v>
      </c>
      <c r="G14" s="60"/>
    </row>
    <row r="15" spans="1:7" s="67" customFormat="1" x14ac:dyDescent="0.25">
      <c r="A15" s="62" t="s">
        <v>80</v>
      </c>
      <c r="B15" s="72"/>
      <c r="C15" s="72"/>
      <c r="D15" s="72"/>
      <c r="E15" s="64" t="s">
        <v>81</v>
      </c>
      <c r="F15" s="68">
        <f>F16+F20+F22</f>
        <v>35580943000</v>
      </c>
      <c r="G15" s="66"/>
    </row>
    <row r="16" spans="1:7" s="67" customFormat="1" x14ac:dyDescent="0.25">
      <c r="A16" s="62" t="s">
        <v>82</v>
      </c>
      <c r="B16" s="72"/>
      <c r="C16" s="72"/>
      <c r="D16" s="72"/>
      <c r="E16" s="64" t="s">
        <v>83</v>
      </c>
      <c r="F16" s="68">
        <f>F17</f>
        <v>32017943000</v>
      </c>
      <c r="G16" s="66"/>
    </row>
    <row r="17" spans="1:8" s="67" customFormat="1" x14ac:dyDescent="0.25">
      <c r="A17" s="62" t="s">
        <v>84</v>
      </c>
      <c r="B17" s="63"/>
      <c r="C17" s="63"/>
      <c r="D17" s="63"/>
      <c r="E17" s="64" t="s">
        <v>85</v>
      </c>
      <c r="F17" s="68">
        <f>+F18</f>
        <v>32017943000</v>
      </c>
      <c r="G17" s="66"/>
    </row>
    <row r="18" spans="1:8" s="67" customFormat="1" x14ac:dyDescent="0.25">
      <c r="A18" s="62" t="s">
        <v>86</v>
      </c>
      <c r="B18" s="63"/>
      <c r="C18" s="63"/>
      <c r="D18" s="63"/>
      <c r="E18" s="64" t="s">
        <v>87</v>
      </c>
      <c r="F18" s="68">
        <f>+F19</f>
        <v>32017943000</v>
      </c>
      <c r="G18" s="66"/>
    </row>
    <row r="19" spans="1:8" s="67" customFormat="1" x14ac:dyDescent="0.25">
      <c r="A19" s="69" t="s">
        <v>88</v>
      </c>
      <c r="B19" s="63" t="s">
        <v>70</v>
      </c>
      <c r="C19" s="63" t="s">
        <v>71</v>
      </c>
      <c r="D19" s="63" t="s">
        <v>34</v>
      </c>
      <c r="E19" s="70" t="s">
        <v>89</v>
      </c>
      <c r="F19" s="71">
        <v>32017943000</v>
      </c>
      <c r="G19" s="66"/>
    </row>
    <row r="20" spans="1:8" s="67" customFormat="1" x14ac:dyDescent="0.25">
      <c r="A20" s="62" t="s">
        <v>90</v>
      </c>
      <c r="B20" s="63"/>
      <c r="C20" s="63"/>
      <c r="D20" s="63"/>
      <c r="E20" s="64" t="s">
        <v>91</v>
      </c>
      <c r="F20" s="68">
        <f>SUM(F21:F21)</f>
        <v>63000000</v>
      </c>
      <c r="G20" s="66"/>
    </row>
    <row r="21" spans="1:8" s="67" customFormat="1" x14ac:dyDescent="0.25">
      <c r="A21" s="69" t="s">
        <v>92</v>
      </c>
      <c r="B21" s="63" t="s">
        <v>70</v>
      </c>
      <c r="C21" s="63" t="s">
        <v>71</v>
      </c>
      <c r="D21" s="63" t="s">
        <v>34</v>
      </c>
      <c r="E21" s="70" t="s">
        <v>93</v>
      </c>
      <c r="F21" s="71">
        <v>63000000</v>
      </c>
      <c r="G21" s="66"/>
    </row>
    <row r="22" spans="1:8" s="67" customFormat="1" x14ac:dyDescent="0.25">
      <c r="A22" s="62" t="s">
        <v>94</v>
      </c>
      <c r="B22" s="72"/>
      <c r="C22" s="72"/>
      <c r="D22" s="72"/>
      <c r="E22" s="64" t="s">
        <v>95</v>
      </c>
      <c r="F22" s="68">
        <f>+F23</f>
        <v>3500000000</v>
      </c>
      <c r="G22" s="66"/>
    </row>
    <row r="23" spans="1:8" s="67" customFormat="1" ht="16.5" thickBot="1" x14ac:dyDescent="0.3">
      <c r="A23" s="73" t="s">
        <v>96</v>
      </c>
      <c r="B23" s="74" t="s">
        <v>70</v>
      </c>
      <c r="C23" s="74" t="s">
        <v>71</v>
      </c>
      <c r="D23" s="74" t="s">
        <v>34</v>
      </c>
      <c r="E23" s="75" t="s">
        <v>97</v>
      </c>
      <c r="F23" s="76">
        <v>3500000000</v>
      </c>
      <c r="G23" s="66"/>
    </row>
    <row r="24" spans="1:8" ht="16.5" thickBot="1" x14ac:dyDescent="0.3">
      <c r="A24" s="105" t="s">
        <v>98</v>
      </c>
      <c r="B24" s="106"/>
      <c r="C24" s="106"/>
      <c r="D24" s="106"/>
      <c r="E24" s="106"/>
      <c r="F24" s="77">
        <f>F6+F15</f>
        <v>63526943000</v>
      </c>
      <c r="H24" s="48"/>
    </row>
    <row r="25" spans="1:8" ht="16.5" thickBot="1" x14ac:dyDescent="0.3">
      <c r="A25" s="105" t="s">
        <v>99</v>
      </c>
      <c r="B25" s="106"/>
      <c r="C25" s="106"/>
      <c r="D25" s="106"/>
      <c r="E25" s="106"/>
      <c r="F25" s="78">
        <v>5260000000</v>
      </c>
    </row>
    <row r="26" spans="1:8" ht="16.5" thickBot="1" x14ac:dyDescent="0.3">
      <c r="A26" s="105" t="s">
        <v>100</v>
      </c>
      <c r="B26" s="106"/>
      <c r="C26" s="106"/>
      <c r="D26" s="106"/>
      <c r="E26" s="106"/>
      <c r="F26" s="78">
        <f>F24+F25</f>
        <v>68786943000</v>
      </c>
    </row>
    <row r="27" spans="1:8" x14ac:dyDescent="0.25">
      <c r="F27" s="79"/>
    </row>
    <row r="28" spans="1:8" x14ac:dyDescent="0.25">
      <c r="F28" s="79"/>
    </row>
    <row r="29" spans="1:8" x14ac:dyDescent="0.25">
      <c r="F29" s="79"/>
    </row>
    <row r="30" spans="1:8" x14ac:dyDescent="0.25">
      <c r="F30" s="79"/>
    </row>
    <row r="31" spans="1:8" x14ac:dyDescent="0.25">
      <c r="F31" s="79"/>
    </row>
    <row r="32" spans="1:8" x14ac:dyDescent="0.25">
      <c r="F32" s="79"/>
    </row>
    <row r="33" spans="6:6" x14ac:dyDescent="0.25">
      <c r="F33" s="79"/>
    </row>
    <row r="34" spans="6:6" x14ac:dyDescent="0.25">
      <c r="F34" s="79"/>
    </row>
    <row r="35" spans="6:6" x14ac:dyDescent="0.25">
      <c r="F35" s="79"/>
    </row>
    <row r="36" spans="6:6" x14ac:dyDescent="0.25">
      <c r="F36" s="79"/>
    </row>
    <row r="37" spans="6:6" x14ac:dyDescent="0.25">
      <c r="F37" s="79"/>
    </row>
    <row r="38" spans="6:6" x14ac:dyDescent="0.25">
      <c r="F38" s="79"/>
    </row>
    <row r="39" spans="6:6" x14ac:dyDescent="0.25">
      <c r="F39" s="79"/>
    </row>
    <row r="40" spans="6:6" x14ac:dyDescent="0.25">
      <c r="F40" s="79"/>
    </row>
    <row r="41" spans="6:6" x14ac:dyDescent="0.25">
      <c r="F41" s="79"/>
    </row>
    <row r="42" spans="6:6" x14ac:dyDescent="0.25">
      <c r="F42" s="79"/>
    </row>
    <row r="43" spans="6:6" x14ac:dyDescent="0.25">
      <c r="F43" s="79"/>
    </row>
    <row r="44" spans="6:6" x14ac:dyDescent="0.25">
      <c r="F44" s="79"/>
    </row>
    <row r="45" spans="6:6" x14ac:dyDescent="0.25">
      <c r="F45" s="79"/>
    </row>
    <row r="46" spans="6:6" x14ac:dyDescent="0.25">
      <c r="F46" s="79"/>
    </row>
    <row r="47" spans="6:6" x14ac:dyDescent="0.25">
      <c r="F47" s="79"/>
    </row>
    <row r="48" spans="6:6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</sheetData>
  <mergeCells count="5">
    <mergeCell ref="A1:F1"/>
    <mergeCell ref="A2:F2"/>
    <mergeCell ref="A24:E24"/>
    <mergeCell ref="A25:E25"/>
    <mergeCell ref="A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5"/>
  <sheetViews>
    <sheetView workbookViewId="0">
      <selection activeCell="A11" sqref="A11"/>
    </sheetView>
  </sheetViews>
  <sheetFormatPr baseColWidth="10" defaultColWidth="11.42578125" defaultRowHeight="15" x14ac:dyDescent="0.25"/>
  <cols>
    <col min="1" max="1" width="21.28515625" style="80" bestFit="1" customWidth="1"/>
    <col min="2" max="2" width="10.85546875" style="80" customWidth="1"/>
    <col min="3" max="3" width="12.140625" style="80" customWidth="1"/>
    <col min="4" max="4" width="6.7109375" style="80" customWidth="1"/>
    <col min="5" max="5" width="60.7109375" style="80" customWidth="1"/>
    <col min="6" max="6" width="15.85546875" style="80" customWidth="1"/>
    <col min="7" max="16384" width="11.42578125" style="80"/>
  </cols>
  <sheetData>
    <row r="2" spans="1:6" x14ac:dyDescent="0.25">
      <c r="A2" s="107" t="s">
        <v>101</v>
      </c>
      <c r="B2" s="107"/>
      <c r="C2" s="107"/>
      <c r="D2" s="107"/>
      <c r="E2" s="107"/>
      <c r="F2" s="107"/>
    </row>
    <row r="3" spans="1:6" x14ac:dyDescent="0.25">
      <c r="A3" s="107" t="s">
        <v>1</v>
      </c>
      <c r="B3" s="107"/>
      <c r="C3" s="107"/>
      <c r="D3" s="107"/>
      <c r="E3" s="107"/>
      <c r="F3" s="107"/>
    </row>
    <row r="4" spans="1:6" x14ac:dyDescent="0.25">
      <c r="A4" s="107" t="s">
        <v>102</v>
      </c>
      <c r="B4" s="107"/>
      <c r="C4" s="107"/>
      <c r="D4" s="107"/>
      <c r="E4" s="107"/>
      <c r="F4" s="107"/>
    </row>
    <row r="5" spans="1:6" ht="15.75" thickBot="1" x14ac:dyDescent="0.3"/>
    <row r="6" spans="1:6" ht="43.5" thickBot="1" x14ac:dyDescent="0.3">
      <c r="A6" s="81" t="s">
        <v>3</v>
      </c>
      <c r="B6" s="82" t="s">
        <v>56</v>
      </c>
      <c r="C6" s="82" t="s">
        <v>103</v>
      </c>
      <c r="D6" s="82" t="s">
        <v>7</v>
      </c>
      <c r="E6" s="83" t="s">
        <v>104</v>
      </c>
      <c r="F6" s="84" t="s">
        <v>105</v>
      </c>
    </row>
    <row r="7" spans="1:6" x14ac:dyDescent="0.25">
      <c r="A7" s="85" t="s">
        <v>106</v>
      </c>
      <c r="B7" s="86" t="s">
        <v>107</v>
      </c>
      <c r="C7" s="86" t="s">
        <v>107</v>
      </c>
      <c r="D7" s="86" t="s">
        <v>107</v>
      </c>
      <c r="E7" s="87" t="s">
        <v>108</v>
      </c>
      <c r="F7" s="88">
        <f>+F8</f>
        <v>18591943000</v>
      </c>
    </row>
    <row r="8" spans="1:6" s="93" customFormat="1" x14ac:dyDescent="0.25">
      <c r="A8" s="89" t="s">
        <v>109</v>
      </c>
      <c r="B8" s="90"/>
      <c r="C8" s="90"/>
      <c r="D8" s="90"/>
      <c r="E8" s="91" t="s">
        <v>110</v>
      </c>
      <c r="F8" s="92">
        <f>F9+F38+F59+F63</f>
        <v>18591943000</v>
      </c>
    </row>
    <row r="9" spans="1:6" s="93" customFormat="1" x14ac:dyDescent="0.25">
      <c r="A9" s="89" t="s">
        <v>111</v>
      </c>
      <c r="B9" s="90"/>
      <c r="C9" s="90"/>
      <c r="D9" s="90"/>
      <c r="E9" s="91" t="s">
        <v>112</v>
      </c>
      <c r="F9" s="92">
        <f>F10+F22+F25+F33</f>
        <v>6598837000</v>
      </c>
    </row>
    <row r="10" spans="1:6" s="93" customFormat="1" x14ac:dyDescent="0.25">
      <c r="A10" s="89" t="s">
        <v>113</v>
      </c>
      <c r="B10" s="90"/>
      <c r="C10" s="90"/>
      <c r="D10" s="90"/>
      <c r="E10" s="91" t="s">
        <v>114</v>
      </c>
      <c r="F10" s="92">
        <f>F11</f>
        <v>4163259000</v>
      </c>
    </row>
    <row r="11" spans="1:6" s="93" customFormat="1" x14ac:dyDescent="0.25">
      <c r="A11" s="89" t="s">
        <v>115</v>
      </c>
      <c r="B11" s="90"/>
      <c r="C11" s="90"/>
      <c r="D11" s="90"/>
      <c r="E11" s="91" t="s">
        <v>116</v>
      </c>
      <c r="F11" s="92">
        <f>F12</f>
        <v>4163259000</v>
      </c>
    </row>
    <row r="12" spans="1:6" s="93" customFormat="1" x14ac:dyDescent="0.25">
      <c r="A12" s="89" t="s">
        <v>117</v>
      </c>
      <c r="B12" s="90"/>
      <c r="C12" s="90"/>
      <c r="D12" s="90"/>
      <c r="E12" s="91" t="s">
        <v>118</v>
      </c>
      <c r="F12" s="92">
        <f>F13+F14+F15+F16+F17+F18+F21</f>
        <v>4163259000</v>
      </c>
    </row>
    <row r="13" spans="1:6" s="93" customFormat="1" x14ac:dyDescent="0.25">
      <c r="A13" s="94" t="s">
        <v>119</v>
      </c>
      <c r="B13" s="95" t="s">
        <v>120</v>
      </c>
      <c r="C13" s="95">
        <v>999999</v>
      </c>
      <c r="D13" s="95" t="s">
        <v>34</v>
      </c>
      <c r="E13" s="96" t="s">
        <v>121</v>
      </c>
      <c r="F13" s="97">
        <v>3231162000</v>
      </c>
    </row>
    <row r="14" spans="1:6" s="93" customFormat="1" x14ac:dyDescent="0.25">
      <c r="A14" s="94" t="s">
        <v>122</v>
      </c>
      <c r="B14" s="95" t="s">
        <v>120</v>
      </c>
      <c r="C14" s="95">
        <v>999999</v>
      </c>
      <c r="D14" s="95" t="s">
        <v>34</v>
      </c>
      <c r="E14" s="96" t="s">
        <v>123</v>
      </c>
      <c r="F14" s="97">
        <v>13690000</v>
      </c>
    </row>
    <row r="15" spans="1:6" s="93" customFormat="1" x14ac:dyDescent="0.25">
      <c r="A15" s="94" t="s">
        <v>124</v>
      </c>
      <c r="B15" s="95" t="s">
        <v>120</v>
      </c>
      <c r="C15" s="95">
        <v>999999</v>
      </c>
      <c r="D15" s="95" t="s">
        <v>34</v>
      </c>
      <c r="E15" s="96" t="s">
        <v>125</v>
      </c>
      <c r="F15" s="97">
        <v>1847000</v>
      </c>
    </row>
    <row r="16" spans="1:6" s="93" customFormat="1" x14ac:dyDescent="0.25">
      <c r="A16" s="94" t="s">
        <v>126</v>
      </c>
      <c r="B16" s="95" t="s">
        <v>120</v>
      </c>
      <c r="C16" s="95">
        <v>999999</v>
      </c>
      <c r="D16" s="95" t="s">
        <v>34</v>
      </c>
      <c r="E16" s="96" t="s">
        <v>127</v>
      </c>
      <c r="F16" s="97">
        <v>156913000</v>
      </c>
    </row>
    <row r="17" spans="1:6" s="93" customFormat="1" x14ac:dyDescent="0.25">
      <c r="A17" s="94" t="s">
        <v>128</v>
      </c>
      <c r="B17" s="95" t="s">
        <v>120</v>
      </c>
      <c r="C17" s="95">
        <v>999999</v>
      </c>
      <c r="D17" s="95" t="s">
        <v>34</v>
      </c>
      <c r="E17" s="96" t="s">
        <v>129</v>
      </c>
      <c r="F17" s="97">
        <v>135356000</v>
      </c>
    </row>
    <row r="18" spans="1:6" s="93" customFormat="1" x14ac:dyDescent="0.25">
      <c r="A18" s="89" t="s">
        <v>130</v>
      </c>
      <c r="B18" s="90"/>
      <c r="C18" s="90"/>
      <c r="D18" s="90"/>
      <c r="E18" s="91" t="s">
        <v>131</v>
      </c>
      <c r="F18" s="92">
        <f>F19+F20</f>
        <v>595701000</v>
      </c>
    </row>
    <row r="19" spans="1:6" s="93" customFormat="1" x14ac:dyDescent="0.25">
      <c r="A19" s="94" t="s">
        <v>132</v>
      </c>
      <c r="B19" s="95" t="s">
        <v>120</v>
      </c>
      <c r="C19" s="95">
        <v>999999</v>
      </c>
      <c r="D19" s="95" t="s">
        <v>34</v>
      </c>
      <c r="E19" s="96" t="s">
        <v>133</v>
      </c>
      <c r="F19" s="97">
        <v>363690000</v>
      </c>
    </row>
    <row r="20" spans="1:6" s="93" customFormat="1" x14ac:dyDescent="0.25">
      <c r="A20" s="94" t="s">
        <v>134</v>
      </c>
      <c r="B20" s="95" t="s">
        <v>120</v>
      </c>
      <c r="C20" s="95">
        <v>999999</v>
      </c>
      <c r="D20" s="95" t="s">
        <v>34</v>
      </c>
      <c r="E20" s="96" t="s">
        <v>135</v>
      </c>
      <c r="F20" s="97">
        <v>232011000</v>
      </c>
    </row>
    <row r="21" spans="1:6" s="93" customFormat="1" x14ac:dyDescent="0.25">
      <c r="A21" s="94" t="s">
        <v>136</v>
      </c>
      <c r="B21" s="95" t="s">
        <v>120</v>
      </c>
      <c r="C21" s="95">
        <v>999999</v>
      </c>
      <c r="D21" s="95" t="s">
        <v>34</v>
      </c>
      <c r="E21" s="96" t="s">
        <v>137</v>
      </c>
      <c r="F21" s="97">
        <v>28590000</v>
      </c>
    </row>
    <row r="22" spans="1:6" s="93" customFormat="1" x14ac:dyDescent="0.25">
      <c r="A22" s="89" t="s">
        <v>138</v>
      </c>
      <c r="B22" s="90"/>
      <c r="C22" s="90"/>
      <c r="D22" s="90"/>
      <c r="E22" s="91" t="s">
        <v>139</v>
      </c>
      <c r="F22" s="92">
        <f>SUM(F23)</f>
        <v>327544000</v>
      </c>
    </row>
    <row r="23" spans="1:6" s="93" customFormat="1" x14ac:dyDescent="0.25">
      <c r="A23" s="89" t="s">
        <v>140</v>
      </c>
      <c r="B23" s="90"/>
      <c r="C23" s="90"/>
      <c r="D23" s="90"/>
      <c r="E23" s="91" t="s">
        <v>141</v>
      </c>
      <c r="F23" s="92">
        <f>SUM(F24)</f>
        <v>327544000</v>
      </c>
    </row>
    <row r="24" spans="1:6" s="93" customFormat="1" x14ac:dyDescent="0.25">
      <c r="A24" s="94" t="s">
        <v>142</v>
      </c>
      <c r="B24" s="95" t="s">
        <v>120</v>
      </c>
      <c r="C24" s="95">
        <v>999999</v>
      </c>
      <c r="D24" s="95" t="s">
        <v>34</v>
      </c>
      <c r="E24" s="96" t="s">
        <v>143</v>
      </c>
      <c r="F24" s="97">
        <v>327544000</v>
      </c>
    </row>
    <row r="25" spans="1:6" s="93" customFormat="1" x14ac:dyDescent="0.25">
      <c r="A25" s="89" t="s">
        <v>144</v>
      </c>
      <c r="B25" s="90"/>
      <c r="C25" s="90"/>
      <c r="D25" s="90"/>
      <c r="E25" s="91" t="s">
        <v>145</v>
      </c>
      <c r="F25" s="92">
        <f>SUM(F26,F27,F28,F29,F30,F31,F32)</f>
        <v>1754445000</v>
      </c>
    </row>
    <row r="26" spans="1:6" s="93" customFormat="1" x14ac:dyDescent="0.25">
      <c r="A26" s="94" t="s">
        <v>146</v>
      </c>
      <c r="B26" s="95" t="s">
        <v>120</v>
      </c>
      <c r="C26" s="95">
        <v>999999</v>
      </c>
      <c r="D26" s="95" t="s">
        <v>34</v>
      </c>
      <c r="E26" s="96" t="s">
        <v>147</v>
      </c>
      <c r="F26" s="97">
        <v>492950000</v>
      </c>
    </row>
    <row r="27" spans="1:6" s="93" customFormat="1" x14ac:dyDescent="0.25">
      <c r="A27" s="94" t="s">
        <v>148</v>
      </c>
      <c r="B27" s="95" t="s">
        <v>120</v>
      </c>
      <c r="C27" s="95">
        <v>999999</v>
      </c>
      <c r="D27" s="95" t="s">
        <v>34</v>
      </c>
      <c r="E27" s="96" t="s">
        <v>149</v>
      </c>
      <c r="F27" s="97">
        <v>349702000</v>
      </c>
    </row>
    <row r="28" spans="1:6" s="93" customFormat="1" x14ac:dyDescent="0.25">
      <c r="A28" s="94" t="s">
        <v>150</v>
      </c>
      <c r="B28" s="95" t="s">
        <v>120</v>
      </c>
      <c r="C28" s="95">
        <v>999999</v>
      </c>
      <c r="D28" s="95" t="s">
        <v>34</v>
      </c>
      <c r="E28" s="96" t="s">
        <v>151</v>
      </c>
      <c r="F28" s="97">
        <v>512518000</v>
      </c>
    </row>
    <row r="29" spans="1:6" s="93" customFormat="1" x14ac:dyDescent="0.25">
      <c r="A29" s="94" t="s">
        <v>152</v>
      </c>
      <c r="B29" s="95" t="s">
        <v>120</v>
      </c>
      <c r="C29" s="95">
        <v>999999</v>
      </c>
      <c r="D29" s="95" t="s">
        <v>34</v>
      </c>
      <c r="E29" s="96" t="s">
        <v>153</v>
      </c>
      <c r="F29" s="97">
        <v>167587000</v>
      </c>
    </row>
    <row r="30" spans="1:6" s="93" customFormat="1" x14ac:dyDescent="0.25">
      <c r="A30" s="94" t="s">
        <v>154</v>
      </c>
      <c r="B30" s="95" t="s">
        <v>120</v>
      </c>
      <c r="C30" s="95">
        <v>999999</v>
      </c>
      <c r="D30" s="95" t="s">
        <v>34</v>
      </c>
      <c r="E30" s="96" t="s">
        <v>155</v>
      </c>
      <c r="F30" s="97">
        <v>21193000</v>
      </c>
    </row>
    <row r="31" spans="1:6" s="93" customFormat="1" x14ac:dyDescent="0.25">
      <c r="A31" s="94" t="s">
        <v>156</v>
      </c>
      <c r="B31" s="95" t="s">
        <v>120</v>
      </c>
      <c r="C31" s="95">
        <v>999999</v>
      </c>
      <c r="D31" s="95" t="s">
        <v>34</v>
      </c>
      <c r="E31" s="96" t="s">
        <v>157</v>
      </c>
      <c r="F31" s="97">
        <v>125835000</v>
      </c>
    </row>
    <row r="32" spans="1:6" s="93" customFormat="1" x14ac:dyDescent="0.25">
      <c r="A32" s="94" t="s">
        <v>158</v>
      </c>
      <c r="B32" s="95" t="s">
        <v>120</v>
      </c>
      <c r="C32" s="95">
        <v>999999</v>
      </c>
      <c r="D32" s="95" t="s">
        <v>34</v>
      </c>
      <c r="E32" s="96" t="s">
        <v>159</v>
      </c>
      <c r="F32" s="97">
        <v>84660000</v>
      </c>
    </row>
    <row r="33" spans="1:6" s="93" customFormat="1" x14ac:dyDescent="0.25">
      <c r="A33" s="89" t="s">
        <v>160</v>
      </c>
      <c r="B33" s="90"/>
      <c r="C33" s="90"/>
      <c r="D33" s="90"/>
      <c r="E33" s="91" t="s">
        <v>161</v>
      </c>
      <c r="F33" s="92">
        <f>SUM(F34)</f>
        <v>353589000</v>
      </c>
    </row>
    <row r="34" spans="1:6" s="93" customFormat="1" x14ac:dyDescent="0.25">
      <c r="A34" s="89" t="s">
        <v>162</v>
      </c>
      <c r="B34" s="90"/>
      <c r="C34" s="90"/>
      <c r="D34" s="90"/>
      <c r="E34" s="91" t="s">
        <v>131</v>
      </c>
      <c r="F34" s="92">
        <f>SUM(F35,F36,F37)</f>
        <v>353589000</v>
      </c>
    </row>
    <row r="35" spans="1:6" s="93" customFormat="1" x14ac:dyDescent="0.25">
      <c r="A35" s="94" t="s">
        <v>163</v>
      </c>
      <c r="B35" s="95" t="s">
        <v>120</v>
      </c>
      <c r="C35" s="95">
        <v>999999</v>
      </c>
      <c r="D35" s="95" t="s">
        <v>34</v>
      </c>
      <c r="E35" s="96" t="s">
        <v>164</v>
      </c>
      <c r="F35" s="97">
        <v>231423000</v>
      </c>
    </row>
    <row r="36" spans="1:6" s="93" customFormat="1" x14ac:dyDescent="0.25">
      <c r="A36" s="94" t="s">
        <v>165</v>
      </c>
      <c r="B36" s="95" t="s">
        <v>120</v>
      </c>
      <c r="C36" s="95">
        <v>999999</v>
      </c>
      <c r="D36" s="95" t="s">
        <v>34</v>
      </c>
      <c r="E36" s="96" t="s">
        <v>166</v>
      </c>
      <c r="F36" s="97">
        <v>98965000</v>
      </c>
    </row>
    <row r="37" spans="1:6" s="93" customFormat="1" x14ac:dyDescent="0.25">
      <c r="A37" s="94" t="s">
        <v>167</v>
      </c>
      <c r="B37" s="95" t="s">
        <v>120</v>
      </c>
      <c r="C37" s="95">
        <v>999999</v>
      </c>
      <c r="D37" s="95" t="s">
        <v>34</v>
      </c>
      <c r="E37" s="96" t="s">
        <v>168</v>
      </c>
      <c r="F37" s="97">
        <v>23201000</v>
      </c>
    </row>
    <row r="38" spans="1:6" s="93" customFormat="1" x14ac:dyDescent="0.25">
      <c r="A38" s="89" t="s">
        <v>169</v>
      </c>
      <c r="B38" s="90"/>
      <c r="C38" s="90"/>
      <c r="D38" s="90"/>
      <c r="E38" s="91" t="s">
        <v>170</v>
      </c>
      <c r="F38" s="92">
        <f>F39+F46</f>
        <v>8070920000</v>
      </c>
    </row>
    <row r="39" spans="1:6" s="93" customFormat="1" x14ac:dyDescent="0.25">
      <c r="A39" s="89" t="s">
        <v>171</v>
      </c>
      <c r="B39" s="90"/>
      <c r="C39" s="90"/>
      <c r="D39" s="90"/>
      <c r="E39" s="91" t="s">
        <v>172</v>
      </c>
      <c r="F39" s="92">
        <f>SUM(F40)</f>
        <v>120000000</v>
      </c>
    </row>
    <row r="40" spans="1:6" s="93" customFormat="1" x14ac:dyDescent="0.25">
      <c r="A40" s="89" t="s">
        <v>173</v>
      </c>
      <c r="B40" s="90"/>
      <c r="C40" s="90"/>
      <c r="D40" s="90"/>
      <c r="E40" s="91" t="s">
        <v>174</v>
      </c>
      <c r="F40" s="92">
        <f>SUM(F41)</f>
        <v>120000000</v>
      </c>
    </row>
    <row r="41" spans="1:6" s="93" customFormat="1" x14ac:dyDescent="0.25">
      <c r="A41" s="89" t="s">
        <v>175</v>
      </c>
      <c r="B41" s="90"/>
      <c r="C41" s="90"/>
      <c r="D41" s="90"/>
      <c r="E41" s="91" t="s">
        <v>176</v>
      </c>
      <c r="F41" s="92">
        <f>F42+F44</f>
        <v>120000000</v>
      </c>
    </row>
    <row r="42" spans="1:6" s="93" customFormat="1" x14ac:dyDescent="0.25">
      <c r="A42" s="89" t="s">
        <v>177</v>
      </c>
      <c r="B42" s="90"/>
      <c r="C42" s="90"/>
      <c r="D42" s="90"/>
      <c r="E42" s="91" t="s">
        <v>178</v>
      </c>
      <c r="F42" s="92">
        <f>SUM(F43)</f>
        <v>105000000</v>
      </c>
    </row>
    <row r="43" spans="1:6" s="93" customFormat="1" x14ac:dyDescent="0.25">
      <c r="A43" s="94" t="s">
        <v>179</v>
      </c>
      <c r="B43" s="95" t="s">
        <v>120</v>
      </c>
      <c r="C43" s="95">
        <v>999999</v>
      </c>
      <c r="D43" s="95" t="s">
        <v>34</v>
      </c>
      <c r="E43" s="96" t="s">
        <v>180</v>
      </c>
      <c r="F43" s="97">
        <v>105000000</v>
      </c>
    </row>
    <row r="44" spans="1:6" s="93" customFormat="1" x14ac:dyDescent="0.25">
      <c r="A44" s="89" t="s">
        <v>181</v>
      </c>
      <c r="B44" s="95"/>
      <c r="C44" s="95"/>
      <c r="D44" s="95"/>
      <c r="E44" s="91" t="s">
        <v>182</v>
      </c>
      <c r="F44" s="92">
        <f>F45</f>
        <v>15000000</v>
      </c>
    </row>
    <row r="45" spans="1:6" s="93" customFormat="1" ht="30" x14ac:dyDescent="0.25">
      <c r="A45" s="94" t="s">
        <v>183</v>
      </c>
      <c r="B45" s="95" t="s">
        <v>120</v>
      </c>
      <c r="C45" s="95">
        <v>999999</v>
      </c>
      <c r="D45" s="95" t="s">
        <v>34</v>
      </c>
      <c r="E45" s="96" t="s">
        <v>184</v>
      </c>
      <c r="F45" s="97">
        <v>15000000</v>
      </c>
    </row>
    <row r="46" spans="1:6" s="93" customFormat="1" x14ac:dyDescent="0.25">
      <c r="A46" s="89" t="s">
        <v>185</v>
      </c>
      <c r="B46" s="90"/>
      <c r="C46" s="90"/>
      <c r="D46" s="90"/>
      <c r="E46" s="91" t="s">
        <v>186</v>
      </c>
      <c r="F46" s="92">
        <f>F47+F51</f>
        <v>7950920000</v>
      </c>
    </row>
    <row r="47" spans="1:6" s="93" customFormat="1" x14ac:dyDescent="0.25">
      <c r="A47" s="89" t="s">
        <v>187</v>
      </c>
      <c r="B47" s="90"/>
      <c r="C47" s="90"/>
      <c r="D47" s="90"/>
      <c r="E47" s="91" t="s">
        <v>188</v>
      </c>
      <c r="F47" s="92">
        <f>SUM(F50+F49+F48)</f>
        <v>73000000</v>
      </c>
    </row>
    <row r="48" spans="1:6" s="93" customFormat="1" x14ac:dyDescent="0.25">
      <c r="A48" s="94" t="s">
        <v>189</v>
      </c>
      <c r="B48" s="95" t="s">
        <v>120</v>
      </c>
      <c r="C48" s="95">
        <v>999999</v>
      </c>
      <c r="D48" s="95" t="s">
        <v>34</v>
      </c>
      <c r="E48" s="96" t="s">
        <v>190</v>
      </c>
      <c r="F48" s="97">
        <v>43000000</v>
      </c>
    </row>
    <row r="49" spans="1:6" s="93" customFormat="1" ht="30" x14ac:dyDescent="0.25">
      <c r="A49" s="94" t="s">
        <v>191</v>
      </c>
      <c r="B49" s="95" t="s">
        <v>120</v>
      </c>
      <c r="C49" s="95">
        <v>999999</v>
      </c>
      <c r="D49" s="95" t="s">
        <v>34</v>
      </c>
      <c r="E49" s="96" t="s">
        <v>192</v>
      </c>
      <c r="F49" s="97">
        <v>7000000</v>
      </c>
    </row>
    <row r="50" spans="1:6" s="93" customFormat="1" ht="30" x14ac:dyDescent="0.25">
      <c r="A50" s="94" t="s">
        <v>193</v>
      </c>
      <c r="B50" s="95" t="s">
        <v>120</v>
      </c>
      <c r="C50" s="95">
        <v>999999</v>
      </c>
      <c r="D50" s="95" t="s">
        <v>34</v>
      </c>
      <c r="E50" s="96" t="s">
        <v>194</v>
      </c>
      <c r="F50" s="97">
        <v>23000000</v>
      </c>
    </row>
    <row r="51" spans="1:6" s="93" customFormat="1" x14ac:dyDescent="0.25">
      <c r="A51" s="89" t="s">
        <v>195</v>
      </c>
      <c r="B51" s="90"/>
      <c r="C51" s="90"/>
      <c r="D51" s="90"/>
      <c r="E51" s="91" t="s">
        <v>196</v>
      </c>
      <c r="F51" s="92">
        <f>F52+F53+F55+F57+F58+F54+F56</f>
        <v>7877920000</v>
      </c>
    </row>
    <row r="52" spans="1:6" s="93" customFormat="1" ht="45" x14ac:dyDescent="0.25">
      <c r="A52" s="94" t="s">
        <v>197</v>
      </c>
      <c r="B52" s="95" t="s">
        <v>120</v>
      </c>
      <c r="C52" s="95">
        <v>999999</v>
      </c>
      <c r="D52" s="95" t="s">
        <v>34</v>
      </c>
      <c r="E52" s="96" t="s">
        <v>198</v>
      </c>
      <c r="F52" s="97">
        <v>46206000</v>
      </c>
    </row>
    <row r="53" spans="1:6" s="93" customFormat="1" ht="30" x14ac:dyDescent="0.25">
      <c r="A53" s="94" t="s">
        <v>199</v>
      </c>
      <c r="B53" s="95" t="s">
        <v>120</v>
      </c>
      <c r="C53" s="95">
        <v>999999</v>
      </c>
      <c r="D53" s="95" t="s">
        <v>34</v>
      </c>
      <c r="E53" s="96" t="s">
        <v>72</v>
      </c>
      <c r="F53" s="97">
        <v>2445107000</v>
      </c>
    </row>
    <row r="54" spans="1:6" s="93" customFormat="1" ht="30" x14ac:dyDescent="0.25">
      <c r="A54" s="94" t="s">
        <v>199</v>
      </c>
      <c r="B54" s="95" t="s">
        <v>200</v>
      </c>
      <c r="C54" s="95">
        <v>999999</v>
      </c>
      <c r="D54" s="95" t="s">
        <v>34</v>
      </c>
      <c r="E54" s="96" t="s">
        <v>72</v>
      </c>
      <c r="F54" s="97">
        <v>937016000</v>
      </c>
    </row>
    <row r="55" spans="1:6" s="93" customFormat="1" x14ac:dyDescent="0.25">
      <c r="A55" s="94" t="s">
        <v>201</v>
      </c>
      <c r="B55" s="95" t="s">
        <v>120</v>
      </c>
      <c r="C55" s="95">
        <v>999999</v>
      </c>
      <c r="D55" s="95" t="s">
        <v>34</v>
      </c>
      <c r="E55" s="96" t="s">
        <v>79</v>
      </c>
      <c r="F55" s="97">
        <v>3358943000</v>
      </c>
    </row>
    <row r="56" spans="1:6" s="93" customFormat="1" x14ac:dyDescent="0.25">
      <c r="A56" s="94" t="s">
        <v>201</v>
      </c>
      <c r="B56" s="95" t="s">
        <v>200</v>
      </c>
      <c r="C56" s="95">
        <v>999999</v>
      </c>
      <c r="D56" s="95" t="s">
        <v>34</v>
      </c>
      <c r="E56" s="96" t="s">
        <v>79</v>
      </c>
      <c r="F56" s="97">
        <v>971250000</v>
      </c>
    </row>
    <row r="57" spans="1:6" s="93" customFormat="1" x14ac:dyDescent="0.25">
      <c r="A57" s="94" t="s">
        <v>202</v>
      </c>
      <c r="B57" s="95" t="s">
        <v>120</v>
      </c>
      <c r="C57" s="95">
        <v>999999</v>
      </c>
      <c r="D57" s="95" t="s">
        <v>34</v>
      </c>
      <c r="E57" s="96" t="s">
        <v>74</v>
      </c>
      <c r="F57" s="97">
        <v>92398000</v>
      </c>
    </row>
    <row r="58" spans="1:6" s="93" customFormat="1" x14ac:dyDescent="0.25">
      <c r="A58" s="94" t="s">
        <v>203</v>
      </c>
      <c r="B58" s="95" t="s">
        <v>120</v>
      </c>
      <c r="C58" s="95">
        <v>999999</v>
      </c>
      <c r="D58" s="95" t="s">
        <v>34</v>
      </c>
      <c r="E58" s="96" t="s">
        <v>204</v>
      </c>
      <c r="F58" s="97">
        <v>27000000</v>
      </c>
    </row>
    <row r="59" spans="1:6" s="93" customFormat="1" x14ac:dyDescent="0.25">
      <c r="A59" s="89" t="s">
        <v>205</v>
      </c>
      <c r="B59" s="90"/>
      <c r="C59" s="90"/>
      <c r="D59" s="90"/>
      <c r="E59" s="91" t="s">
        <v>206</v>
      </c>
      <c r="F59" s="92">
        <f>F60</f>
        <v>700000000</v>
      </c>
    </row>
    <row r="60" spans="1:6" s="93" customFormat="1" x14ac:dyDescent="0.25">
      <c r="A60" s="89" t="s">
        <v>207</v>
      </c>
      <c r="B60" s="90"/>
      <c r="C60" s="90"/>
      <c r="D60" s="90"/>
      <c r="E60" s="91" t="s">
        <v>208</v>
      </c>
      <c r="F60" s="92">
        <f>SUM(F61)</f>
        <v>700000000</v>
      </c>
    </row>
    <row r="61" spans="1:6" s="93" customFormat="1" x14ac:dyDescent="0.25">
      <c r="A61" s="89" t="s">
        <v>209</v>
      </c>
      <c r="B61" s="90"/>
      <c r="C61" s="90"/>
      <c r="D61" s="90"/>
      <c r="E61" s="91" t="s">
        <v>210</v>
      </c>
      <c r="F61" s="92">
        <f>F62</f>
        <v>700000000</v>
      </c>
    </row>
    <row r="62" spans="1:6" s="93" customFormat="1" x14ac:dyDescent="0.25">
      <c r="A62" s="94" t="s">
        <v>211</v>
      </c>
      <c r="B62" s="95" t="s">
        <v>120</v>
      </c>
      <c r="C62" s="95">
        <v>999999</v>
      </c>
      <c r="D62" s="95" t="s">
        <v>34</v>
      </c>
      <c r="E62" s="96" t="s">
        <v>212</v>
      </c>
      <c r="F62" s="97">
        <v>700000000</v>
      </c>
    </row>
    <row r="63" spans="1:6" s="93" customFormat="1" ht="28.5" x14ac:dyDescent="0.25">
      <c r="A63" s="89" t="s">
        <v>213</v>
      </c>
      <c r="B63" s="90"/>
      <c r="C63" s="90"/>
      <c r="D63" s="90"/>
      <c r="E63" s="91" t="s">
        <v>214</v>
      </c>
      <c r="F63" s="92">
        <f>F64+F66+F69</f>
        <v>3222186000</v>
      </c>
    </row>
    <row r="64" spans="1:6" s="93" customFormat="1" x14ac:dyDescent="0.25">
      <c r="A64" s="89" t="s">
        <v>215</v>
      </c>
      <c r="B64" s="90"/>
      <c r="C64" s="90"/>
      <c r="D64" s="90"/>
      <c r="E64" s="91" t="s">
        <v>216</v>
      </c>
      <c r="F64" s="92">
        <f>F65</f>
        <v>2545000000</v>
      </c>
    </row>
    <row r="65" spans="1:6" s="93" customFormat="1" x14ac:dyDescent="0.25">
      <c r="A65" s="94" t="s">
        <v>217</v>
      </c>
      <c r="B65" s="95" t="s">
        <v>120</v>
      </c>
      <c r="C65" s="95">
        <v>999999</v>
      </c>
      <c r="D65" s="95" t="s">
        <v>34</v>
      </c>
      <c r="E65" s="96" t="s">
        <v>218</v>
      </c>
      <c r="F65" s="97">
        <v>2545000000</v>
      </c>
    </row>
    <row r="66" spans="1:6" s="93" customFormat="1" x14ac:dyDescent="0.25">
      <c r="A66" s="89" t="s">
        <v>219</v>
      </c>
      <c r="B66" s="95"/>
      <c r="C66" s="95"/>
      <c r="D66" s="95"/>
      <c r="E66" s="91" t="s">
        <v>220</v>
      </c>
      <c r="F66" s="92">
        <f>F67+F68</f>
        <v>97186000</v>
      </c>
    </row>
    <row r="67" spans="1:6" s="93" customFormat="1" x14ac:dyDescent="0.25">
      <c r="A67" s="94" t="s">
        <v>221</v>
      </c>
      <c r="B67" s="95" t="s">
        <v>120</v>
      </c>
      <c r="C67" s="95">
        <v>999999</v>
      </c>
      <c r="D67" s="95" t="s">
        <v>34</v>
      </c>
      <c r="E67" s="96" t="s">
        <v>222</v>
      </c>
      <c r="F67" s="97">
        <v>77026000</v>
      </c>
    </row>
    <row r="68" spans="1:6" s="93" customFormat="1" x14ac:dyDescent="0.25">
      <c r="A68" s="94" t="s">
        <v>223</v>
      </c>
      <c r="B68" s="95" t="s">
        <v>120</v>
      </c>
      <c r="C68" s="95">
        <v>999999</v>
      </c>
      <c r="D68" s="95" t="s">
        <v>34</v>
      </c>
      <c r="E68" s="96" t="s">
        <v>224</v>
      </c>
      <c r="F68" s="97">
        <v>20160000</v>
      </c>
    </row>
    <row r="69" spans="1:6" s="93" customFormat="1" x14ac:dyDescent="0.25">
      <c r="A69" s="89" t="s">
        <v>225</v>
      </c>
      <c r="B69" s="95"/>
      <c r="C69" s="95"/>
      <c r="D69" s="95"/>
      <c r="E69" s="91" t="s">
        <v>226</v>
      </c>
      <c r="F69" s="92">
        <f>F70+F72</f>
        <v>580000000</v>
      </c>
    </row>
    <row r="70" spans="1:6" s="93" customFormat="1" x14ac:dyDescent="0.25">
      <c r="A70" s="89" t="s">
        <v>227</v>
      </c>
      <c r="B70" s="95"/>
      <c r="C70" s="95"/>
      <c r="D70" s="95"/>
      <c r="E70" s="91" t="s">
        <v>228</v>
      </c>
      <c r="F70" s="92">
        <f>F71</f>
        <v>300000000</v>
      </c>
    </row>
    <row r="71" spans="1:6" s="93" customFormat="1" x14ac:dyDescent="0.25">
      <c r="A71" s="94" t="s">
        <v>229</v>
      </c>
      <c r="B71" s="95" t="s">
        <v>120</v>
      </c>
      <c r="C71" s="95">
        <v>999999</v>
      </c>
      <c r="D71" s="95" t="s">
        <v>34</v>
      </c>
      <c r="E71" s="96" t="s">
        <v>230</v>
      </c>
      <c r="F71" s="97">
        <v>300000000</v>
      </c>
    </row>
    <row r="72" spans="1:6" s="93" customFormat="1" ht="15.75" thickBot="1" x14ac:dyDescent="0.3">
      <c r="A72" s="98" t="s">
        <v>231</v>
      </c>
      <c r="B72" s="99" t="s">
        <v>120</v>
      </c>
      <c r="C72" s="99">
        <v>999999</v>
      </c>
      <c r="D72" s="99" t="s">
        <v>34</v>
      </c>
      <c r="E72" s="100" t="s">
        <v>232</v>
      </c>
      <c r="F72" s="101">
        <v>280000000</v>
      </c>
    </row>
    <row r="73" spans="1:6" ht="15.75" thickBot="1" x14ac:dyDescent="0.3">
      <c r="A73" s="108" t="s">
        <v>233</v>
      </c>
      <c r="B73" s="109"/>
      <c r="C73" s="109"/>
      <c r="D73" s="109"/>
      <c r="E73" s="109"/>
      <c r="F73" s="102">
        <f>+F7</f>
        <v>18591943000</v>
      </c>
    </row>
    <row r="75" spans="1:6" x14ac:dyDescent="0.25">
      <c r="F75" s="103">
        <f>+F13+F14+F15+F16+F17+F19+F20+F21+F24+F26+F27+F28+F29+F30+F31+F32+F35+F36+F37+F43+F45+F48+F49+F50+F52+F53+F54+F55+F56+F57+F58+F62+F65+F67+F68+F71+F72</f>
        <v>18591943000</v>
      </c>
    </row>
  </sheetData>
  <mergeCells count="4">
    <mergeCell ref="A2:F2"/>
    <mergeCell ref="A3:F3"/>
    <mergeCell ref="A4:F4"/>
    <mergeCell ref="A73:E73"/>
  </mergeCells>
  <conditionalFormatting sqref="A7:F12 A24:C24 E24:F24 A63:F64">
    <cfRule type="expression" dxfId="206" priority="181">
      <formula>#REF!="A9"</formula>
    </cfRule>
    <cfRule type="expression" dxfId="205" priority="182">
      <formula>#REF!="A8"</formula>
    </cfRule>
    <cfRule type="expression" dxfId="204" priority="183">
      <formula>#REF!="A7"</formula>
    </cfRule>
    <cfRule type="expression" dxfId="203" priority="184">
      <formula>#REF!="A6"</formula>
    </cfRule>
    <cfRule type="expression" dxfId="202" priority="185">
      <formula>#REF!="A5"</formula>
    </cfRule>
    <cfRule type="expression" dxfId="201" priority="186">
      <formula>#REF!="A4"</formula>
    </cfRule>
    <cfRule type="expression" dxfId="200" priority="187">
      <formula>#REF!="A3"</formula>
    </cfRule>
    <cfRule type="expression" dxfId="199" priority="188">
      <formula>#REF!="A2"</formula>
    </cfRule>
    <cfRule type="expression" dxfId="198" priority="189">
      <formula>#REF!="A1"</formula>
    </cfRule>
  </conditionalFormatting>
  <conditionalFormatting sqref="A18:F18 A13:A17 A22:F23 A19:A21 A25:F25 A33:F34 A26:A32 A38:F42 A35:A37 A46:F47 A43:A45 A51:F51 A52:A53 A59:F61 A62 A65:A72 D13:F16 D19:F21 D26:F32 D35:F37 D43:F44 D50:F50 D52:F52 D62:F62 D65:F66 E17:F17 E45:F45 A48:A50 E48:F49 E53:F53 E67:F72 E55:F55 F54 A55 A57:A58 E57:F58 F56">
    <cfRule type="expression" dxfId="197" priority="190">
      <formula>#REF!="A9"</formula>
    </cfRule>
    <cfRule type="expression" dxfId="196" priority="191">
      <formula>#REF!="A8"</formula>
    </cfRule>
    <cfRule type="expression" dxfId="195" priority="192">
      <formula>#REF!="A7"</formula>
    </cfRule>
    <cfRule type="expression" dxfId="194" priority="193">
      <formula>#REF!="A6"</formula>
    </cfRule>
    <cfRule type="expression" dxfId="193" priority="194">
      <formula>#REF!="A5"</formula>
    </cfRule>
    <cfRule type="expression" dxfId="192" priority="195">
      <formula>#REF!="A4"</formula>
    </cfRule>
    <cfRule type="expression" dxfId="191" priority="196">
      <formula>#REF!="A3"</formula>
    </cfRule>
    <cfRule type="expression" dxfId="190" priority="197">
      <formula>#REF!="A2"</formula>
    </cfRule>
    <cfRule type="expression" dxfId="189" priority="198">
      <formula>#REF!="A1"</formula>
    </cfRule>
  </conditionalFormatting>
  <conditionalFormatting sqref="B65:C66 B62:C62 B52:C52 B50:C50 B43:C44 B35:C37 B26:C32 B19:C21 B13:C16 B17">
    <cfRule type="expression" dxfId="188" priority="172">
      <formula>#REF!="A9"</formula>
    </cfRule>
    <cfRule type="expression" dxfId="187" priority="173">
      <formula>#REF!="A8"</formula>
    </cfRule>
    <cfRule type="expression" dxfId="186" priority="174">
      <formula>#REF!="A7"</formula>
    </cfRule>
    <cfRule type="expression" dxfId="185" priority="175">
      <formula>#REF!="A6"</formula>
    </cfRule>
    <cfRule type="expression" dxfId="184" priority="176">
      <formula>#REF!="A5"</formula>
    </cfRule>
    <cfRule type="expression" dxfId="183" priority="177">
      <formula>#REF!="A4"</formula>
    </cfRule>
    <cfRule type="expression" dxfId="182" priority="178">
      <formula>#REF!="A3"</formula>
    </cfRule>
    <cfRule type="expression" dxfId="181" priority="179">
      <formula>#REF!="A2"</formula>
    </cfRule>
    <cfRule type="expression" dxfId="180" priority="180">
      <formula>#REF!="A1"</formula>
    </cfRule>
  </conditionalFormatting>
  <conditionalFormatting sqref="D24">
    <cfRule type="expression" dxfId="179" priority="163">
      <formula>#REF!="A9"</formula>
    </cfRule>
    <cfRule type="expression" dxfId="178" priority="164">
      <formula>#REF!="A8"</formula>
    </cfRule>
    <cfRule type="expression" dxfId="177" priority="165">
      <formula>#REF!="A7"</formula>
    </cfRule>
    <cfRule type="expression" dxfId="176" priority="166">
      <formula>#REF!="A6"</formula>
    </cfRule>
    <cfRule type="expression" dxfId="175" priority="167">
      <formula>#REF!="A5"</formula>
    </cfRule>
    <cfRule type="expression" dxfId="174" priority="168">
      <formula>#REF!="A4"</formula>
    </cfRule>
    <cfRule type="expression" dxfId="173" priority="169">
      <formula>#REF!="A3"</formula>
    </cfRule>
    <cfRule type="expression" dxfId="172" priority="170">
      <formula>#REF!="A2"</formula>
    </cfRule>
    <cfRule type="expression" dxfId="171" priority="171">
      <formula>#REF!="A1"</formula>
    </cfRule>
  </conditionalFormatting>
  <conditionalFormatting sqref="D17">
    <cfRule type="expression" dxfId="170" priority="154">
      <formula>#REF!="A9"</formula>
    </cfRule>
    <cfRule type="expression" dxfId="169" priority="155">
      <formula>#REF!="A8"</formula>
    </cfRule>
    <cfRule type="expression" dxfId="168" priority="156">
      <formula>#REF!="A7"</formula>
    </cfRule>
    <cfRule type="expression" dxfId="167" priority="157">
      <formula>#REF!="A6"</formula>
    </cfRule>
    <cfRule type="expression" dxfId="166" priority="158">
      <formula>#REF!="A5"</formula>
    </cfRule>
    <cfRule type="expression" dxfId="165" priority="159">
      <formula>#REF!="A4"</formula>
    </cfRule>
    <cfRule type="expression" dxfId="164" priority="160">
      <formula>#REF!="A3"</formula>
    </cfRule>
    <cfRule type="expression" dxfId="163" priority="161">
      <formula>#REF!="A2"</formula>
    </cfRule>
    <cfRule type="expression" dxfId="162" priority="162">
      <formula>#REF!="A1"</formula>
    </cfRule>
  </conditionalFormatting>
  <conditionalFormatting sqref="C17">
    <cfRule type="expression" dxfId="161" priority="145">
      <formula>#REF!="A9"</formula>
    </cfRule>
    <cfRule type="expression" dxfId="160" priority="146">
      <formula>#REF!="A8"</formula>
    </cfRule>
    <cfRule type="expression" dxfId="159" priority="147">
      <formula>#REF!="A7"</formula>
    </cfRule>
    <cfRule type="expression" dxfId="158" priority="148">
      <formula>#REF!="A6"</formula>
    </cfRule>
    <cfRule type="expression" dxfId="157" priority="149">
      <formula>#REF!="A5"</formula>
    </cfRule>
    <cfRule type="expression" dxfId="156" priority="150">
      <formula>#REF!="A4"</formula>
    </cfRule>
    <cfRule type="expression" dxfId="155" priority="151">
      <formula>#REF!="A3"</formula>
    </cfRule>
    <cfRule type="expression" dxfId="154" priority="152">
      <formula>#REF!="A2"</formula>
    </cfRule>
    <cfRule type="expression" dxfId="153" priority="153">
      <formula>#REF!="A1"</formula>
    </cfRule>
  </conditionalFormatting>
  <conditionalFormatting sqref="D45">
    <cfRule type="expression" dxfId="152" priority="136">
      <formula>#REF!="A9"</formula>
    </cfRule>
    <cfRule type="expression" dxfId="151" priority="137">
      <formula>#REF!="A8"</formula>
    </cfRule>
    <cfRule type="expression" dxfId="150" priority="138">
      <formula>#REF!="A7"</formula>
    </cfRule>
    <cfRule type="expression" dxfId="149" priority="139">
      <formula>#REF!="A6"</formula>
    </cfRule>
    <cfRule type="expression" dxfId="148" priority="140">
      <formula>#REF!="A5"</formula>
    </cfRule>
    <cfRule type="expression" dxfId="147" priority="141">
      <formula>#REF!="A4"</formula>
    </cfRule>
    <cfRule type="expression" dxfId="146" priority="142">
      <formula>#REF!="A3"</formula>
    </cfRule>
    <cfRule type="expression" dxfId="145" priority="143">
      <formula>#REF!="A2"</formula>
    </cfRule>
    <cfRule type="expression" dxfId="144" priority="144">
      <formula>#REF!="A1"</formula>
    </cfRule>
  </conditionalFormatting>
  <conditionalFormatting sqref="B45:C45">
    <cfRule type="expression" dxfId="143" priority="127">
      <formula>#REF!="A9"</formula>
    </cfRule>
    <cfRule type="expression" dxfId="142" priority="128">
      <formula>#REF!="A8"</formula>
    </cfRule>
    <cfRule type="expression" dxfId="141" priority="129">
      <formula>#REF!="A7"</formula>
    </cfRule>
    <cfRule type="expression" dxfId="140" priority="130">
      <formula>#REF!="A6"</formula>
    </cfRule>
    <cfRule type="expression" dxfId="139" priority="131">
      <formula>#REF!="A5"</formula>
    </cfRule>
    <cfRule type="expression" dxfId="138" priority="132">
      <formula>#REF!="A4"</formula>
    </cfRule>
    <cfRule type="expression" dxfId="137" priority="133">
      <formula>#REF!="A3"</formula>
    </cfRule>
    <cfRule type="expression" dxfId="136" priority="134">
      <formula>#REF!="A2"</formula>
    </cfRule>
    <cfRule type="expression" dxfId="135" priority="135">
      <formula>#REF!="A1"</formula>
    </cfRule>
  </conditionalFormatting>
  <conditionalFormatting sqref="D48:D49">
    <cfRule type="expression" dxfId="134" priority="118">
      <formula>#REF!="A9"</formula>
    </cfRule>
    <cfRule type="expression" dxfId="133" priority="119">
      <formula>#REF!="A8"</formula>
    </cfRule>
    <cfRule type="expression" dxfId="132" priority="120">
      <formula>#REF!="A7"</formula>
    </cfRule>
    <cfRule type="expression" dxfId="131" priority="121">
      <formula>#REF!="A6"</formula>
    </cfRule>
    <cfRule type="expression" dxfId="130" priority="122">
      <formula>#REF!="A5"</formula>
    </cfRule>
    <cfRule type="expression" dxfId="129" priority="123">
      <formula>#REF!="A4"</formula>
    </cfRule>
    <cfRule type="expression" dxfId="128" priority="124">
      <formula>#REF!="A3"</formula>
    </cfRule>
    <cfRule type="expression" dxfId="127" priority="125">
      <formula>#REF!="A2"</formula>
    </cfRule>
    <cfRule type="expression" dxfId="126" priority="126">
      <formula>#REF!="A1"</formula>
    </cfRule>
  </conditionalFormatting>
  <conditionalFormatting sqref="B48:C49">
    <cfRule type="expression" dxfId="125" priority="109">
      <formula>#REF!="A9"</formula>
    </cfRule>
    <cfRule type="expression" dxfId="124" priority="110">
      <formula>#REF!="A8"</formula>
    </cfRule>
    <cfRule type="expression" dxfId="123" priority="111">
      <formula>#REF!="A7"</formula>
    </cfRule>
    <cfRule type="expression" dxfId="122" priority="112">
      <formula>#REF!="A6"</formula>
    </cfRule>
    <cfRule type="expression" dxfId="121" priority="113">
      <formula>#REF!="A5"</formula>
    </cfRule>
    <cfRule type="expression" dxfId="120" priority="114">
      <formula>#REF!="A4"</formula>
    </cfRule>
    <cfRule type="expression" dxfId="119" priority="115">
      <formula>#REF!="A3"</formula>
    </cfRule>
    <cfRule type="expression" dxfId="118" priority="116">
      <formula>#REF!="A2"</formula>
    </cfRule>
    <cfRule type="expression" dxfId="117" priority="117">
      <formula>#REF!="A1"</formula>
    </cfRule>
  </conditionalFormatting>
  <conditionalFormatting sqref="D53 D55 D57:D58">
    <cfRule type="expression" dxfId="116" priority="100">
      <formula>#REF!="A9"</formula>
    </cfRule>
    <cfRule type="expression" dxfId="115" priority="101">
      <formula>#REF!="A8"</formula>
    </cfRule>
    <cfRule type="expression" dxfId="114" priority="102">
      <formula>#REF!="A7"</formula>
    </cfRule>
    <cfRule type="expression" dxfId="113" priority="103">
      <formula>#REF!="A6"</formula>
    </cfRule>
    <cfRule type="expression" dxfId="112" priority="104">
      <formula>#REF!="A5"</formula>
    </cfRule>
    <cfRule type="expression" dxfId="111" priority="105">
      <formula>#REF!="A4"</formula>
    </cfRule>
    <cfRule type="expression" dxfId="110" priority="106">
      <formula>#REF!="A3"</formula>
    </cfRule>
    <cfRule type="expression" dxfId="109" priority="107">
      <formula>#REF!="A2"</formula>
    </cfRule>
    <cfRule type="expression" dxfId="108" priority="108">
      <formula>#REF!="A1"</formula>
    </cfRule>
  </conditionalFormatting>
  <conditionalFormatting sqref="B53:C53 B55:C55 B57:C58">
    <cfRule type="expression" dxfId="107" priority="91">
      <formula>#REF!="A9"</formula>
    </cfRule>
    <cfRule type="expression" dxfId="106" priority="92">
      <formula>#REF!="A8"</formula>
    </cfRule>
    <cfRule type="expression" dxfId="105" priority="93">
      <formula>#REF!="A7"</formula>
    </cfRule>
    <cfRule type="expression" dxfId="104" priority="94">
      <formula>#REF!="A6"</formula>
    </cfRule>
    <cfRule type="expression" dxfId="103" priority="95">
      <formula>#REF!="A5"</formula>
    </cfRule>
    <cfRule type="expression" dxfId="102" priority="96">
      <formula>#REF!="A4"</formula>
    </cfRule>
    <cfRule type="expression" dxfId="101" priority="97">
      <formula>#REF!="A3"</formula>
    </cfRule>
    <cfRule type="expression" dxfId="100" priority="98">
      <formula>#REF!="A2"</formula>
    </cfRule>
    <cfRule type="expression" dxfId="99" priority="99">
      <formula>#REF!="A1"</formula>
    </cfRule>
  </conditionalFormatting>
  <conditionalFormatting sqref="D67:D70">
    <cfRule type="expression" dxfId="98" priority="82">
      <formula>#REF!="A9"</formula>
    </cfRule>
    <cfRule type="expression" dxfId="97" priority="83">
      <formula>#REF!="A8"</formula>
    </cfRule>
    <cfRule type="expression" dxfId="96" priority="84">
      <formula>#REF!="A7"</formula>
    </cfRule>
    <cfRule type="expression" dxfId="95" priority="85">
      <formula>#REF!="A6"</formula>
    </cfRule>
    <cfRule type="expression" dxfId="94" priority="86">
      <formula>#REF!="A5"</formula>
    </cfRule>
    <cfRule type="expression" dxfId="93" priority="87">
      <formula>#REF!="A4"</formula>
    </cfRule>
    <cfRule type="expression" dxfId="92" priority="88">
      <formula>#REF!="A3"</formula>
    </cfRule>
    <cfRule type="expression" dxfId="91" priority="89">
      <formula>#REF!="A2"</formula>
    </cfRule>
    <cfRule type="expression" dxfId="90" priority="90">
      <formula>#REF!="A1"</formula>
    </cfRule>
  </conditionalFormatting>
  <conditionalFormatting sqref="B67:C70">
    <cfRule type="expression" dxfId="89" priority="73">
      <formula>#REF!="A9"</formula>
    </cfRule>
    <cfRule type="expression" dxfId="88" priority="74">
      <formula>#REF!="A8"</formula>
    </cfRule>
    <cfRule type="expression" dxfId="87" priority="75">
      <formula>#REF!="A7"</formula>
    </cfRule>
    <cfRule type="expression" dxfId="86" priority="76">
      <formula>#REF!="A6"</formula>
    </cfRule>
    <cfRule type="expression" dxfId="85" priority="77">
      <formula>#REF!="A5"</formula>
    </cfRule>
    <cfRule type="expression" dxfId="84" priority="78">
      <formula>#REF!="A4"</formula>
    </cfRule>
    <cfRule type="expression" dxfId="83" priority="79">
      <formula>#REF!="A3"</formula>
    </cfRule>
    <cfRule type="expression" dxfId="82" priority="80">
      <formula>#REF!="A2"</formula>
    </cfRule>
    <cfRule type="expression" dxfId="81" priority="81">
      <formula>#REF!="A1"</formula>
    </cfRule>
  </conditionalFormatting>
  <conditionalFormatting sqref="D71:D72">
    <cfRule type="expression" dxfId="80" priority="64">
      <formula>#REF!="A9"</formula>
    </cfRule>
    <cfRule type="expression" dxfId="79" priority="65">
      <formula>#REF!="A8"</formula>
    </cfRule>
    <cfRule type="expression" dxfId="78" priority="66">
      <formula>#REF!="A7"</formula>
    </cfRule>
    <cfRule type="expression" dxfId="77" priority="67">
      <formula>#REF!="A6"</formula>
    </cfRule>
    <cfRule type="expression" dxfId="76" priority="68">
      <formula>#REF!="A5"</formula>
    </cfRule>
    <cfRule type="expression" dxfId="75" priority="69">
      <formula>#REF!="A4"</formula>
    </cfRule>
    <cfRule type="expression" dxfId="74" priority="70">
      <formula>#REF!="A3"</formula>
    </cfRule>
    <cfRule type="expression" dxfId="73" priority="71">
      <formula>#REF!="A2"</formula>
    </cfRule>
    <cfRule type="expression" dxfId="72" priority="72">
      <formula>#REF!="A1"</formula>
    </cfRule>
  </conditionalFormatting>
  <conditionalFormatting sqref="B71:C72">
    <cfRule type="expression" dxfId="71" priority="55">
      <formula>#REF!="A9"</formula>
    </cfRule>
    <cfRule type="expression" dxfId="70" priority="56">
      <formula>#REF!="A8"</formula>
    </cfRule>
    <cfRule type="expression" dxfId="69" priority="57">
      <formula>#REF!="A7"</formula>
    </cfRule>
    <cfRule type="expression" dxfId="68" priority="58">
      <formula>#REF!="A6"</formula>
    </cfRule>
    <cfRule type="expression" dxfId="67" priority="59">
      <formula>#REF!="A5"</formula>
    </cfRule>
    <cfRule type="expression" dxfId="66" priority="60">
      <formula>#REF!="A4"</formula>
    </cfRule>
    <cfRule type="expression" dxfId="65" priority="61">
      <formula>#REF!="A3"</formula>
    </cfRule>
    <cfRule type="expression" dxfId="64" priority="62">
      <formula>#REF!="A2"</formula>
    </cfRule>
    <cfRule type="expression" dxfId="63" priority="63">
      <formula>#REF!="A1"</formula>
    </cfRule>
  </conditionalFormatting>
  <conditionalFormatting sqref="A54 E54">
    <cfRule type="expression" dxfId="62" priority="46">
      <formula>#REF!="A9"</formula>
    </cfRule>
    <cfRule type="expression" dxfId="61" priority="47">
      <formula>#REF!="A8"</formula>
    </cfRule>
    <cfRule type="expression" dxfId="60" priority="48">
      <formula>#REF!="A7"</formula>
    </cfRule>
    <cfRule type="expression" dxfId="59" priority="49">
      <formula>#REF!="A6"</formula>
    </cfRule>
    <cfRule type="expression" dxfId="58" priority="50">
      <formula>#REF!="A5"</formula>
    </cfRule>
    <cfRule type="expression" dxfId="57" priority="51">
      <formula>#REF!="A4"</formula>
    </cfRule>
    <cfRule type="expression" dxfId="56" priority="52">
      <formula>#REF!="A3"</formula>
    </cfRule>
    <cfRule type="expression" dxfId="55" priority="53">
      <formula>#REF!="A2"</formula>
    </cfRule>
    <cfRule type="expression" dxfId="54" priority="54">
      <formula>#REF!="A1"</formula>
    </cfRule>
  </conditionalFormatting>
  <conditionalFormatting sqref="D54">
    <cfRule type="expression" dxfId="53" priority="37">
      <formula>#REF!="A9"</formula>
    </cfRule>
    <cfRule type="expression" dxfId="52" priority="38">
      <formula>#REF!="A8"</formula>
    </cfRule>
    <cfRule type="expression" dxfId="51" priority="39">
      <formula>#REF!="A7"</formula>
    </cfRule>
    <cfRule type="expression" dxfId="50" priority="40">
      <formula>#REF!="A6"</formula>
    </cfRule>
    <cfRule type="expression" dxfId="49" priority="41">
      <formula>#REF!="A5"</formula>
    </cfRule>
    <cfRule type="expression" dxfId="48" priority="42">
      <formula>#REF!="A4"</formula>
    </cfRule>
    <cfRule type="expression" dxfId="47" priority="43">
      <formula>#REF!="A3"</formula>
    </cfRule>
    <cfRule type="expression" dxfId="46" priority="44">
      <formula>#REF!="A2"</formula>
    </cfRule>
    <cfRule type="expression" dxfId="45" priority="45">
      <formula>#REF!="A1"</formula>
    </cfRule>
  </conditionalFormatting>
  <conditionalFormatting sqref="B54:C54">
    <cfRule type="expression" dxfId="44" priority="28">
      <formula>#REF!="A9"</formula>
    </cfRule>
    <cfRule type="expression" dxfId="43" priority="29">
      <formula>#REF!="A8"</formula>
    </cfRule>
    <cfRule type="expression" dxfId="42" priority="30">
      <formula>#REF!="A7"</formula>
    </cfRule>
    <cfRule type="expression" dxfId="41" priority="31">
      <formula>#REF!="A6"</formula>
    </cfRule>
    <cfRule type="expression" dxfId="40" priority="32">
      <formula>#REF!="A5"</formula>
    </cfRule>
    <cfRule type="expression" dxfId="39" priority="33">
      <formula>#REF!="A4"</formula>
    </cfRule>
    <cfRule type="expression" dxfId="38" priority="34">
      <formula>#REF!="A3"</formula>
    </cfRule>
    <cfRule type="expression" dxfId="37" priority="35">
      <formula>#REF!="A2"</formula>
    </cfRule>
    <cfRule type="expression" dxfId="36" priority="36">
      <formula>#REF!="A1"</formula>
    </cfRule>
  </conditionalFormatting>
  <conditionalFormatting sqref="E56 A56">
    <cfRule type="expression" dxfId="35" priority="19">
      <formula>#REF!="A9"</formula>
    </cfRule>
    <cfRule type="expression" dxfId="34" priority="20">
      <formula>#REF!="A8"</formula>
    </cfRule>
    <cfRule type="expression" dxfId="33" priority="21">
      <formula>#REF!="A7"</formula>
    </cfRule>
    <cfRule type="expression" dxfId="32" priority="22">
      <formula>#REF!="A6"</formula>
    </cfRule>
    <cfRule type="expression" dxfId="31" priority="23">
      <formula>#REF!="A5"</formula>
    </cfRule>
    <cfRule type="expression" dxfId="30" priority="24">
      <formula>#REF!="A4"</formula>
    </cfRule>
    <cfRule type="expression" dxfId="29" priority="25">
      <formula>#REF!="A3"</formula>
    </cfRule>
    <cfRule type="expression" dxfId="28" priority="26">
      <formula>#REF!="A2"</formula>
    </cfRule>
    <cfRule type="expression" dxfId="27" priority="27">
      <formula>#REF!="A1"</formula>
    </cfRule>
  </conditionalFormatting>
  <conditionalFormatting sqref="D56">
    <cfRule type="expression" dxfId="26" priority="10">
      <formula>#REF!="A9"</formula>
    </cfRule>
    <cfRule type="expression" dxfId="25" priority="11">
      <formula>#REF!="A8"</formula>
    </cfRule>
    <cfRule type="expression" dxfId="24" priority="12">
      <formula>#REF!="A7"</formula>
    </cfRule>
    <cfRule type="expression" dxfId="23" priority="13">
      <formula>#REF!="A6"</formula>
    </cfRule>
    <cfRule type="expression" dxfId="22" priority="14">
      <formula>#REF!="A5"</formula>
    </cfRule>
    <cfRule type="expression" dxfId="21" priority="15">
      <formula>#REF!="A4"</formula>
    </cfRule>
    <cfRule type="expression" dxfId="20" priority="16">
      <formula>#REF!="A3"</formula>
    </cfRule>
    <cfRule type="expression" dxfId="19" priority="17">
      <formula>#REF!="A2"</formula>
    </cfRule>
    <cfRule type="expression" dxfId="18" priority="18">
      <formula>#REF!="A1"</formula>
    </cfRule>
  </conditionalFormatting>
  <conditionalFormatting sqref="B56:C56">
    <cfRule type="expression" dxfId="17" priority="1">
      <formula>#REF!="A9"</formula>
    </cfRule>
    <cfRule type="expression" dxfId="16" priority="2">
      <formula>#REF!="A8"</formula>
    </cfRule>
    <cfRule type="expression" dxfId="15" priority="3">
      <formula>#REF!="A7"</formula>
    </cfRule>
    <cfRule type="expression" dxfId="14" priority="4">
      <formula>#REF!="A6"</formula>
    </cfRule>
    <cfRule type="expression" dxfId="13" priority="5">
      <formula>#REF!="A5"</formula>
    </cfRule>
    <cfRule type="expression" dxfId="12" priority="6">
      <formula>#REF!="A4"</formula>
    </cfRule>
    <cfRule type="expression" dxfId="11" priority="7">
      <formula>#REF!="A3"</formula>
    </cfRule>
    <cfRule type="expression" dxfId="10" priority="8">
      <formula>#REF!="A2"</formula>
    </cfRule>
    <cfRule type="expression" dxfId="9" priority="9">
      <formula>#REF!="A1"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opLeftCell="F1" workbookViewId="0">
      <selection activeCell="H6" sqref="H6"/>
    </sheetView>
  </sheetViews>
  <sheetFormatPr baseColWidth="10" defaultColWidth="13.5703125" defaultRowHeight="15" x14ac:dyDescent="0.25"/>
  <cols>
    <col min="1" max="2" width="13.5703125" style="1"/>
    <col min="3" max="3" width="9.28515625" style="2" bestFit="1" customWidth="1"/>
    <col min="4" max="4" width="23.42578125" style="1" customWidth="1"/>
    <col min="5" max="5" width="7.42578125" style="1" bestFit="1" customWidth="1"/>
    <col min="6" max="6" width="4.42578125" style="1" bestFit="1" customWidth="1"/>
    <col min="7" max="7" width="3.5703125" style="1" bestFit="1" customWidth="1"/>
    <col min="8" max="8" width="3.7109375" style="1" bestFit="1" customWidth="1"/>
    <col min="9" max="9" width="49" style="1" customWidth="1"/>
    <col min="10" max="10" width="3.7109375" style="1" bestFit="1" customWidth="1"/>
    <col min="11" max="11" width="3.5703125" style="1" bestFit="1" customWidth="1"/>
    <col min="12" max="13" width="3.7109375" style="1" bestFit="1" customWidth="1"/>
    <col min="14" max="14" width="16.85546875" style="1" bestFit="1" customWidth="1"/>
    <col min="15" max="16384" width="13.5703125" style="1"/>
  </cols>
  <sheetData>
    <row r="2" spans="1:14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.75" thickBot="1" x14ac:dyDescent="0.3"/>
    <row r="6" spans="1:14" ht="96.75" thickBot="1" x14ac:dyDescent="0.3">
      <c r="A6" s="3" t="s">
        <v>3</v>
      </c>
      <c r="B6" s="4" t="s">
        <v>4</v>
      </c>
      <c r="C6" s="4" t="s">
        <v>5</v>
      </c>
      <c r="D6" s="4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4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6" t="s">
        <v>16</v>
      </c>
    </row>
    <row r="7" spans="1:14" ht="28.5" x14ac:dyDescent="0.25">
      <c r="A7" s="7"/>
      <c r="B7" s="8"/>
      <c r="C7" s="9"/>
      <c r="D7" s="9"/>
      <c r="E7" s="9"/>
      <c r="F7" s="9"/>
      <c r="G7" s="10"/>
      <c r="H7" s="8"/>
      <c r="I7" s="11" t="s">
        <v>17</v>
      </c>
      <c r="J7" s="10"/>
      <c r="K7" s="10"/>
      <c r="L7" s="10"/>
      <c r="M7" s="10"/>
      <c r="N7" s="12">
        <f>+N8</f>
        <v>38195000000</v>
      </c>
    </row>
    <row r="8" spans="1:14" ht="28.5" x14ac:dyDescent="0.25">
      <c r="A8" s="13"/>
      <c r="B8" s="14"/>
      <c r="C8" s="15"/>
      <c r="D8" s="15" t="s">
        <v>18</v>
      </c>
      <c r="E8" s="15"/>
      <c r="F8" s="15"/>
      <c r="G8" s="16"/>
      <c r="H8" s="14"/>
      <c r="I8" s="17" t="s">
        <v>19</v>
      </c>
      <c r="J8" s="18"/>
      <c r="K8" s="18"/>
      <c r="L8" s="18"/>
      <c r="M8" s="18"/>
      <c r="N8" s="19">
        <f>+N9+N17</f>
        <v>38195000000</v>
      </c>
    </row>
    <row r="9" spans="1:14" ht="42.75" x14ac:dyDescent="0.25">
      <c r="A9" s="13"/>
      <c r="B9" s="14"/>
      <c r="C9" s="15"/>
      <c r="D9" s="15" t="s">
        <v>20</v>
      </c>
      <c r="E9" s="15"/>
      <c r="F9" s="15"/>
      <c r="G9" s="16"/>
      <c r="H9" s="14"/>
      <c r="I9" s="17" t="s">
        <v>21</v>
      </c>
      <c r="J9" s="18"/>
      <c r="K9" s="18"/>
      <c r="L9" s="18"/>
      <c r="M9" s="18"/>
      <c r="N9" s="19">
        <f>+N10+N14</f>
        <v>20195000000</v>
      </c>
    </row>
    <row r="10" spans="1:14" ht="60" x14ac:dyDescent="0.25">
      <c r="A10" s="13"/>
      <c r="B10" s="14"/>
      <c r="C10" s="15"/>
      <c r="D10" s="15"/>
      <c r="E10" s="15"/>
      <c r="F10" s="20"/>
      <c r="G10" s="18" t="s">
        <v>22</v>
      </c>
      <c r="H10" s="21" t="s">
        <v>8</v>
      </c>
      <c r="I10" s="22" t="s">
        <v>23</v>
      </c>
      <c r="J10" s="23">
        <v>790</v>
      </c>
      <c r="K10" s="24" t="s">
        <v>24</v>
      </c>
      <c r="L10" s="23">
        <v>1001</v>
      </c>
      <c r="M10" s="23">
        <v>790</v>
      </c>
      <c r="N10" s="19">
        <f>+N11</f>
        <v>18145000000</v>
      </c>
    </row>
    <row r="11" spans="1:14" ht="45" x14ac:dyDescent="0.25">
      <c r="A11" s="13"/>
      <c r="B11" s="14"/>
      <c r="C11" s="15"/>
      <c r="D11" s="25" t="s">
        <v>25</v>
      </c>
      <c r="E11" s="15"/>
      <c r="F11" s="20"/>
      <c r="G11" s="18"/>
      <c r="H11" s="14"/>
      <c r="I11" s="22" t="s">
        <v>26</v>
      </c>
      <c r="J11" s="18"/>
      <c r="K11" s="18"/>
      <c r="L11" s="18"/>
      <c r="M11" s="18"/>
      <c r="N11" s="19">
        <f>+N12+N13</f>
        <v>18145000000</v>
      </c>
    </row>
    <row r="12" spans="1:14" ht="30" x14ac:dyDescent="0.25">
      <c r="A12" s="26" t="s">
        <v>27</v>
      </c>
      <c r="B12" s="27" t="s">
        <v>28</v>
      </c>
      <c r="C12" s="25" t="s">
        <v>29</v>
      </c>
      <c r="D12" s="28" t="s">
        <v>30</v>
      </c>
      <c r="E12" s="29" t="s">
        <v>31</v>
      </c>
      <c r="F12" s="20" t="s">
        <v>32</v>
      </c>
      <c r="G12" s="18"/>
      <c r="H12" s="14"/>
      <c r="I12" s="30" t="s">
        <v>33</v>
      </c>
      <c r="J12" s="18"/>
      <c r="K12" s="18"/>
      <c r="L12" s="18"/>
      <c r="M12" s="18"/>
      <c r="N12" s="31">
        <v>1578000000</v>
      </c>
    </row>
    <row r="13" spans="1:14" ht="30" x14ac:dyDescent="0.25">
      <c r="A13" s="26" t="s">
        <v>27</v>
      </c>
      <c r="B13" s="27" t="s">
        <v>28</v>
      </c>
      <c r="C13" s="25" t="s">
        <v>29</v>
      </c>
      <c r="D13" s="28" t="s">
        <v>30</v>
      </c>
      <c r="E13" s="29" t="s">
        <v>34</v>
      </c>
      <c r="F13" s="20" t="s">
        <v>32</v>
      </c>
      <c r="G13" s="18"/>
      <c r="H13" s="14"/>
      <c r="I13" s="30" t="s">
        <v>35</v>
      </c>
      <c r="J13" s="18"/>
      <c r="K13" s="18"/>
      <c r="L13" s="18"/>
      <c r="M13" s="18"/>
      <c r="N13" s="31">
        <v>16567000000</v>
      </c>
    </row>
    <row r="14" spans="1:14" ht="45" x14ac:dyDescent="0.25">
      <c r="A14" s="26"/>
      <c r="B14" s="27"/>
      <c r="C14" s="20"/>
      <c r="D14" s="15"/>
      <c r="E14" s="15"/>
      <c r="F14" s="20"/>
      <c r="G14" s="18" t="s">
        <v>36</v>
      </c>
      <c r="H14" s="21" t="s">
        <v>8</v>
      </c>
      <c r="I14" s="22" t="s">
        <v>37</v>
      </c>
      <c r="J14" s="23">
        <v>200</v>
      </c>
      <c r="K14" s="24" t="s">
        <v>24</v>
      </c>
      <c r="L14" s="23">
        <v>0</v>
      </c>
      <c r="M14" s="23">
        <v>150</v>
      </c>
      <c r="N14" s="32">
        <f>+N15</f>
        <v>2050000000</v>
      </c>
    </row>
    <row r="15" spans="1:14" ht="45" x14ac:dyDescent="0.25">
      <c r="A15" s="26"/>
      <c r="B15" s="27"/>
      <c r="C15" s="20"/>
      <c r="D15" s="25" t="s">
        <v>38</v>
      </c>
      <c r="E15" s="15"/>
      <c r="F15" s="20"/>
      <c r="G15" s="18"/>
      <c r="H15" s="14"/>
      <c r="I15" s="22" t="s">
        <v>39</v>
      </c>
      <c r="J15" s="18"/>
      <c r="K15" s="18"/>
      <c r="L15" s="18"/>
      <c r="M15" s="18"/>
      <c r="N15" s="33">
        <f>+N16</f>
        <v>2050000000</v>
      </c>
    </row>
    <row r="16" spans="1:14" ht="30" x14ac:dyDescent="0.25">
      <c r="A16" s="26" t="s">
        <v>27</v>
      </c>
      <c r="B16" s="27" t="s">
        <v>28</v>
      </c>
      <c r="C16" s="25" t="s">
        <v>40</v>
      </c>
      <c r="D16" s="28" t="s">
        <v>41</v>
      </c>
      <c r="E16" s="29" t="s">
        <v>34</v>
      </c>
      <c r="F16" s="20" t="s">
        <v>32</v>
      </c>
      <c r="G16" s="18"/>
      <c r="H16" s="14"/>
      <c r="I16" s="30" t="s">
        <v>42</v>
      </c>
      <c r="J16" s="18"/>
      <c r="K16" s="18"/>
      <c r="L16" s="18"/>
      <c r="M16" s="18"/>
      <c r="N16" s="31">
        <v>2050000000</v>
      </c>
    </row>
    <row r="17" spans="1:14" ht="57" x14ac:dyDescent="0.25">
      <c r="A17" s="26"/>
      <c r="B17" s="27"/>
      <c r="C17" s="25"/>
      <c r="D17" s="15" t="s">
        <v>43</v>
      </c>
      <c r="E17" s="29"/>
      <c r="F17" s="20"/>
      <c r="G17" s="18"/>
      <c r="H17" s="14"/>
      <c r="I17" s="17" t="s">
        <v>44</v>
      </c>
      <c r="J17" s="16"/>
      <c r="K17" s="16"/>
      <c r="L17" s="16"/>
      <c r="M17" s="16"/>
      <c r="N17" s="32">
        <f>+N18</f>
        <v>18000000000</v>
      </c>
    </row>
    <row r="18" spans="1:14" ht="60" x14ac:dyDescent="0.25">
      <c r="A18" s="26"/>
      <c r="B18" s="27"/>
      <c r="C18" s="25"/>
      <c r="D18" s="28"/>
      <c r="E18" s="29"/>
      <c r="F18" s="20"/>
      <c r="G18" s="18" t="s">
        <v>45</v>
      </c>
      <c r="H18" s="21" t="s">
        <v>8</v>
      </c>
      <c r="I18" s="22" t="s">
        <v>46</v>
      </c>
      <c r="J18" s="23">
        <v>650</v>
      </c>
      <c r="K18" s="24" t="s">
        <v>24</v>
      </c>
      <c r="L18" s="23">
        <v>1335</v>
      </c>
      <c r="M18" s="23">
        <v>1500</v>
      </c>
      <c r="N18" s="32">
        <f>+N19</f>
        <v>18000000000</v>
      </c>
    </row>
    <row r="19" spans="1:14" ht="60" x14ac:dyDescent="0.25">
      <c r="A19" s="26"/>
      <c r="B19" s="27"/>
      <c r="C19" s="25"/>
      <c r="D19" s="25" t="s">
        <v>47</v>
      </c>
      <c r="E19" s="29"/>
      <c r="F19" s="20"/>
      <c r="G19" s="18"/>
      <c r="H19" s="14"/>
      <c r="I19" s="22" t="s">
        <v>48</v>
      </c>
      <c r="J19" s="18"/>
      <c r="K19" s="18"/>
      <c r="L19" s="18"/>
      <c r="M19" s="18"/>
      <c r="N19" s="33">
        <f>+N20+N21</f>
        <v>18000000000</v>
      </c>
    </row>
    <row r="20" spans="1:14" ht="45" x14ac:dyDescent="0.25">
      <c r="A20" s="26" t="s">
        <v>27</v>
      </c>
      <c r="B20" s="27" t="s">
        <v>28</v>
      </c>
      <c r="C20" s="25" t="s">
        <v>49</v>
      </c>
      <c r="D20" s="28" t="s">
        <v>50</v>
      </c>
      <c r="E20" s="29" t="s">
        <v>31</v>
      </c>
      <c r="F20" s="20" t="s">
        <v>51</v>
      </c>
      <c r="G20" s="18"/>
      <c r="H20" s="14"/>
      <c r="I20" s="34" t="s">
        <v>52</v>
      </c>
      <c r="J20" s="18"/>
      <c r="K20" s="18"/>
      <c r="L20" s="18"/>
      <c r="M20" s="18"/>
      <c r="N20" s="35">
        <v>3682000000</v>
      </c>
    </row>
    <row r="21" spans="1:14" ht="45.75" thickBot="1" x14ac:dyDescent="0.3">
      <c r="A21" s="36" t="s">
        <v>27</v>
      </c>
      <c r="B21" s="37" t="s">
        <v>28</v>
      </c>
      <c r="C21" s="38" t="s">
        <v>49</v>
      </c>
      <c r="D21" s="39" t="s">
        <v>50</v>
      </c>
      <c r="E21" s="40" t="s">
        <v>34</v>
      </c>
      <c r="F21" s="41" t="s">
        <v>51</v>
      </c>
      <c r="G21" s="42"/>
      <c r="H21" s="43"/>
      <c r="I21" s="44" t="s">
        <v>53</v>
      </c>
      <c r="J21" s="42"/>
      <c r="K21" s="42"/>
      <c r="L21" s="42"/>
      <c r="M21" s="42"/>
      <c r="N21" s="45">
        <v>14318000000</v>
      </c>
    </row>
    <row r="22" spans="1:14" ht="15.75" thickBot="1" x14ac:dyDescent="0.3">
      <c r="A22" s="111" t="s">
        <v>54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46">
        <f>+N7</f>
        <v>38195000000</v>
      </c>
    </row>
  </sheetData>
  <mergeCells count="4">
    <mergeCell ref="A2:N2"/>
    <mergeCell ref="A3:N3"/>
    <mergeCell ref="A4:N4"/>
    <mergeCell ref="A22:M22"/>
  </mergeCells>
  <conditionalFormatting sqref="D11">
    <cfRule type="expression" dxfId="8" priority="9">
      <formula>LEN($B11)&lt;=12</formula>
    </cfRule>
  </conditionalFormatting>
  <conditionalFormatting sqref="D16 D18">
    <cfRule type="expression" dxfId="7" priority="6">
      <formula>LEN($B16)&lt;=12</formula>
    </cfRule>
  </conditionalFormatting>
  <conditionalFormatting sqref="D12:D13">
    <cfRule type="expression" dxfId="6" priority="8">
      <formula>LEN($B12)&lt;=12</formula>
    </cfRule>
  </conditionalFormatting>
  <conditionalFormatting sqref="D15">
    <cfRule type="expression" dxfId="5" priority="7">
      <formula>LEN($B15)&lt;=12</formula>
    </cfRule>
  </conditionalFormatting>
  <conditionalFormatting sqref="N20:N21">
    <cfRule type="expression" dxfId="4" priority="1">
      <formula>LEN($B20)&lt;=12</formula>
    </cfRule>
  </conditionalFormatting>
  <conditionalFormatting sqref="D19">
    <cfRule type="expression" dxfId="3" priority="5">
      <formula>LEN($B19)&lt;=12</formula>
    </cfRule>
  </conditionalFormatting>
  <conditionalFormatting sqref="D20:D21">
    <cfRule type="expression" dxfId="2" priority="4">
      <formula>LEN($B20)&lt;=12</formula>
    </cfRule>
  </conditionalFormatting>
  <conditionalFormatting sqref="N12:N13">
    <cfRule type="expression" dxfId="1" priority="3">
      <formula>LEN($B12)&lt;=12</formula>
    </cfRule>
  </conditionalFormatting>
  <conditionalFormatting sqref="N16">
    <cfRule type="expression" dxfId="0" priority="2">
      <formula>LEN($B16)&lt;=12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2022</vt:lpstr>
      <vt:lpstr>FUNCIONAMIENTO 2022</vt:lpstr>
      <vt:lpstr>INVERSION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Ramos Quintero</dc:creator>
  <cp:lastModifiedBy>mariaines</cp:lastModifiedBy>
  <dcterms:created xsi:type="dcterms:W3CDTF">2021-12-10T20:08:05Z</dcterms:created>
  <dcterms:modified xsi:type="dcterms:W3CDTF">2022-01-29T15:23:55Z</dcterms:modified>
</cp:coreProperties>
</file>